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6"/>
  </bookViews>
  <sheets>
    <sheet name="4" sheetId="1" r:id="rId1"/>
    <sheet name="6" sheetId="2" r:id="rId2"/>
    <sheet name="8" sheetId="3" r:id="rId3"/>
    <sheet name="12" sheetId="4" r:id="rId4"/>
    <sheet name="12а" sheetId="5" r:id="rId5"/>
    <sheet name="14а" sheetId="6" r:id="rId6"/>
    <sheet name="16" sheetId="7" r:id="rId7"/>
  </sheets>
  <definedNames/>
  <calcPr fullCalcOnLoad="1"/>
</workbook>
</file>

<file path=xl/sharedStrings.xml><?xml version="1.0" encoding="utf-8"?>
<sst xmlns="http://schemas.openxmlformats.org/spreadsheetml/2006/main" count="404" uniqueCount="80">
  <si>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</si>
  <si>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</si>
  <si>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</si>
  <si>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</si>
  <si>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</si>
  <si>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</si>
  <si>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</si>
  <si>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</si>
  <si>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</si>
  <si>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</si>
  <si>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</si>
  <si>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шт.</t>
  </si>
  <si>
    <t>руб.</t>
  </si>
  <si>
    <t>Итого затраты</t>
  </si>
  <si>
    <t>Ремонт эл. щитка</t>
  </si>
  <si>
    <t>Смена эл. выключателей</t>
  </si>
  <si>
    <t>Установка двери в электрощитовой</t>
  </si>
  <si>
    <t>Установка эл. счетчика в мастерской</t>
  </si>
  <si>
    <t>Смена внутренних трубопроводов</t>
  </si>
  <si>
    <t>м</t>
  </si>
  <si>
    <t>Смена эл. выключателя</t>
  </si>
  <si>
    <t>Подрядными организациями</t>
  </si>
  <si>
    <t>Восстановление отмостки здания</t>
  </si>
  <si>
    <t>Ремонт МАФ</t>
  </si>
  <si>
    <t>Ремонт кровли и балконных козырьков</t>
  </si>
  <si>
    <t>Смена ламп</t>
  </si>
  <si>
    <t>Ремонт ступеней входа в подъезд</t>
  </si>
  <si>
    <t>Смена сгонов</t>
  </si>
  <si>
    <t xml:space="preserve">Смена эл.проводки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</si>
  <si>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</si>
  <si>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</si>
  <si>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</si>
  <si>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</si>
  <si>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</si>
  <si>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</si>
  <si>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</si>
  <si>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</si>
  <si>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</si>
  <si>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</si>
  <si>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</si>
  <si>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</si>
  <si>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Смена внутреннего трубопровода </t>
  </si>
  <si>
    <t>п.м.</t>
  </si>
  <si>
    <t>Ремонт остекления лестничной клетки</t>
  </si>
  <si>
    <t xml:space="preserve">Смена ламп </t>
  </si>
  <si>
    <t>Смена светильника</t>
  </si>
  <si>
    <t>Прочие затраты</t>
  </si>
  <si>
    <t>Ремонт груп. щитков на лестн. клетке</t>
  </si>
  <si>
    <t>Привоз торфа</t>
  </si>
  <si>
    <t>Ремонт груп.щитка на лестн.клетке</t>
  </si>
  <si>
    <t>Изоляция трубопроводов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</si>
  <si>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</si>
  <si>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тн</t>
  </si>
  <si>
    <t>Поливочный шланг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</si>
  <si>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</si>
  <si>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Ремонт груп.щитков на лестн.клетках</t>
  </si>
  <si>
    <t>Ремонт запорной арматуры</t>
  </si>
  <si>
    <t>Замена общедомового эл.счетчика</t>
  </si>
  <si>
    <t>Смена запорной арматуры</t>
  </si>
  <si>
    <t>Ремонт крыльца</t>
  </si>
  <si>
    <t>Подрядным способом</t>
  </si>
  <si>
    <t>Ремонт кровли балконных козырьков</t>
  </si>
  <si>
    <t>Утепление и герметизация межпанельных швов</t>
  </si>
  <si>
    <t>Смена трубопроводов канализации д.100</t>
  </si>
  <si>
    <t>Привоз песка</t>
  </si>
  <si>
    <t>Ремонт рулонной кровли</t>
  </si>
  <si>
    <t>Смена трубопроводов канализации д.50 мм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</si>
  <si>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</si>
  <si>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Звездная,6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</si>
  <si>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Звездная,4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</si>
  <si>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Звездная,8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</si>
  <si>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Замена эл.проводки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</si>
  <si>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Звездная,12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</si>
  <si>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Устройство ограждения детской площадки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</si>
  <si>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Звездная,12а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</si>
  <si>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Звездная,14а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</si>
  <si>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Звездная,16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</si>
  <si>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Ремонт остекления на лестничных клетках</t>
  </si>
  <si>
    <t>Заделка выбоин в полах</t>
  </si>
  <si>
    <t>Ремонт остекления на лестничной клетки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</si>
</sst>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"/>
    <numFmt numFmtId="167" formatCode="0.000"/>
    <numFmt numFmtId="168" formatCode="0;[Red]0"/>
  </numFmts>
  <fonts count="48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indexed="10"/>
      <name val="Times New Roman"/>
      <family val="1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10" xfId="63" applyFont="1" applyBorder="1">
      <alignment/>
      <protection/>
    </xf>
    <xf numFmtId="0" fontId="5" fillId="33" borderId="10" xfId="63" applyFont="1" applyFill="1" applyBorder="1" applyAlignment="1">
      <alignment horizontal="centerContinuous"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3" borderId="11" xfId="63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2" fillId="0" borderId="10" xfId="60" applyFont="1" applyBorder="1" applyAlignment="1">
      <alignment horizontal="right"/>
      <protection/>
    </xf>
    <xf numFmtId="2" fontId="2" fillId="34" borderId="10" xfId="45" applyNumberFormat="1" applyFont="1" applyFill="1" applyBorder="1" applyAlignment="1">
      <alignment horizontal="right" vertical="center"/>
    </xf>
    <xf numFmtId="2" fontId="2" fillId="34" borderId="10" xfId="60" applyNumberFormat="1" applyFont="1" applyFill="1" applyBorder="1" applyAlignment="1">
      <alignment horizontal="right"/>
      <protection/>
    </xf>
    <xf numFmtId="0" fontId="2" fillId="34" borderId="10" xfId="60" applyFont="1" applyFill="1" applyBorder="1" applyAlignment="1">
      <alignment horizontal="right"/>
      <protection/>
    </xf>
    <xf numFmtId="0" fontId="2" fillId="0" borderId="10" xfId="61" applyFont="1" applyBorder="1" applyAlignment="1">
      <alignment horizontal="right"/>
      <protection/>
    </xf>
    <xf numFmtId="0" fontId="2" fillId="0" borderId="10" xfId="59" applyFont="1" applyBorder="1" applyAlignment="1">
      <alignment horizontal="right"/>
      <protection/>
    </xf>
    <xf numFmtId="0" fontId="2" fillId="0" borderId="10" xfId="62" applyFont="1" applyBorder="1" applyAlignment="1">
      <alignment horizontal="right" vertical="center" wrapText="1"/>
      <protection/>
    </xf>
    <xf numFmtId="0" fontId="3" fillId="0" borderId="10" xfId="62" applyFont="1" applyBorder="1" applyAlignment="1">
      <alignment horizontal="right" vertical="center"/>
      <protection/>
    </xf>
    <xf numFmtId="0" fontId="2" fillId="0" borderId="10" xfId="62" applyFont="1" applyBorder="1" applyAlignment="1">
      <alignment/>
      <protection/>
    </xf>
    <xf numFmtId="0" fontId="2" fillId="0" borderId="10" xfId="59" applyFont="1" applyBorder="1" applyAlignment="1">
      <alignment/>
      <protection/>
    </xf>
    <xf numFmtId="0" fontId="2" fillId="34" borderId="10" xfId="60" applyFont="1" applyFill="1" applyBorder="1" applyAlignment="1">
      <alignment/>
      <protection/>
    </xf>
    <xf numFmtId="0" fontId="2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63" applyFont="1" applyBorder="1" applyAlignment="1">
      <alignment horizontal="right"/>
      <protection/>
    </xf>
    <xf numFmtId="0" fontId="3" fillId="0" borderId="10" xfId="63" applyFont="1" applyBorder="1" applyAlignment="1">
      <alignment horizontal="right" vertical="center"/>
      <protection/>
    </xf>
    <xf numFmtId="0" fontId="2" fillId="0" borderId="10" xfId="64" applyFont="1" applyBorder="1" applyAlignment="1">
      <alignment horizontal="right"/>
      <protection/>
    </xf>
    <xf numFmtId="0" fontId="2" fillId="33" borderId="11" xfId="63" applyFont="1" applyFill="1" applyBorder="1" applyAlignment="1">
      <alignment horizontal="left" vertical="top" wrapText="1"/>
      <protection/>
    </xf>
    <xf numFmtId="0" fontId="44" fillId="0" borderId="10" xfId="0" applyFont="1" applyBorder="1" applyAlignment="1">
      <alignment horizontal="right"/>
    </xf>
    <xf numFmtId="0" fontId="2" fillId="34" borderId="11" xfId="60" applyFont="1" applyFill="1" applyBorder="1" applyAlignment="1">
      <alignment horizontal="center" vertical="center"/>
      <protection/>
    </xf>
    <xf numFmtId="0" fontId="2" fillId="34" borderId="11" xfId="60" applyFont="1" applyFill="1" applyBorder="1" applyAlignment="1">
      <alignment horizontal="left" vertical="center" wrapText="1"/>
      <protection/>
    </xf>
    <xf numFmtId="0" fontId="2" fillId="34" borderId="10" xfId="60" applyFont="1" applyFill="1" applyBorder="1" applyAlignment="1">
      <alignment horizontal="center" vertical="center"/>
      <protection/>
    </xf>
    <xf numFmtId="2" fontId="2" fillId="34" borderId="10" xfId="60" applyNumberFormat="1" applyFont="1" applyFill="1" applyBorder="1" applyAlignment="1">
      <alignment horizontal="right" vertical="center"/>
      <protection/>
    </xf>
    <xf numFmtId="0" fontId="45" fillId="34" borderId="10" xfId="60" applyFont="1" applyFill="1" applyBorder="1" applyAlignment="1">
      <alignment horizontal="right"/>
      <protection/>
    </xf>
    <xf numFmtId="0" fontId="44" fillId="34" borderId="10" xfId="60" applyFont="1" applyFill="1" applyBorder="1" applyAlignment="1">
      <alignment horizontal="right"/>
      <protection/>
    </xf>
    <xf numFmtId="0" fontId="2" fillId="34" borderId="10" xfId="61" applyFont="1" applyFill="1" applyBorder="1" applyAlignment="1">
      <alignment horizontal="center" vertical="center"/>
      <protection/>
    </xf>
    <xf numFmtId="0" fontId="2" fillId="34" borderId="10" xfId="61" applyFont="1" applyFill="1" applyBorder="1" applyAlignment="1">
      <alignment horizontal="right" vertical="center"/>
      <protection/>
    </xf>
    <xf numFmtId="2" fontId="2" fillId="34" borderId="10" xfId="61" applyNumberFormat="1" applyFont="1" applyFill="1" applyBorder="1" applyAlignment="1">
      <alignment horizontal="right"/>
      <protection/>
    </xf>
    <xf numFmtId="0" fontId="44" fillId="34" borderId="10" xfId="61" applyFont="1" applyFill="1" applyBorder="1" applyAlignment="1">
      <alignment horizontal="right"/>
      <protection/>
    </xf>
    <xf numFmtId="164" fontId="2" fillId="34" borderId="10" xfId="46" applyNumberFormat="1" applyFont="1" applyFill="1" applyBorder="1" applyAlignment="1">
      <alignment horizontal="right" vertical="center"/>
    </xf>
    <xf numFmtId="0" fontId="5" fillId="34" borderId="10" xfId="61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horizontal="center" vertical="center"/>
      <protection/>
    </xf>
    <xf numFmtId="2" fontId="2" fillId="34" borderId="10" xfId="60" applyNumberFormat="1" applyFont="1" applyFill="1" applyBorder="1" applyAlignment="1">
      <alignment horizontal="left"/>
      <protection/>
    </xf>
    <xf numFmtId="0" fontId="2" fillId="34" borderId="10" xfId="59" applyFont="1" applyFill="1" applyBorder="1" applyAlignment="1">
      <alignment horizontal="center" vertical="center" wrapText="1"/>
      <protection/>
    </xf>
    <xf numFmtId="2" fontId="2" fillId="34" borderId="10" xfId="59" applyNumberFormat="1" applyFont="1" applyFill="1" applyBorder="1" applyAlignment="1">
      <alignment horizontal="left" vertical="center"/>
      <protection/>
    </xf>
    <xf numFmtId="2" fontId="2" fillId="34" borderId="10" xfId="59" applyNumberFormat="1" applyFont="1" applyFill="1" applyBorder="1" applyAlignment="1">
      <alignment horizontal="right" vertical="center"/>
      <protection/>
    </xf>
    <xf numFmtId="2" fontId="2" fillId="34" borderId="10" xfId="59" applyNumberFormat="1" applyFont="1" applyFill="1" applyBorder="1" applyAlignment="1">
      <alignment horizontal="right"/>
      <protection/>
    </xf>
    <xf numFmtId="2" fontId="2" fillId="34" borderId="10" xfId="45" applyNumberFormat="1" applyFont="1" applyFill="1" applyBorder="1" applyAlignment="1">
      <alignment horizontal="left" vertical="center"/>
    </xf>
    <xf numFmtId="2" fontId="2" fillId="34" borderId="10" xfId="62" applyNumberFormat="1" applyFont="1" applyFill="1" applyBorder="1" applyAlignment="1">
      <alignment horizontal="right" vertical="center"/>
      <protection/>
    </xf>
    <xf numFmtId="2" fontId="2" fillId="34" borderId="10" xfId="62" applyNumberFormat="1" applyFont="1" applyFill="1" applyBorder="1" applyAlignment="1">
      <alignment horizontal="right" vertical="center" wrapText="1"/>
      <protection/>
    </xf>
    <xf numFmtId="0" fontId="44" fillId="34" borderId="10" xfId="62" applyFont="1" applyFill="1" applyBorder="1" applyAlignment="1">
      <alignment horizontal="right" vertical="center" wrapText="1"/>
      <protection/>
    </xf>
    <xf numFmtId="2" fontId="2" fillId="34" borderId="10" xfId="47" applyNumberFormat="1" applyFont="1" applyFill="1" applyBorder="1" applyAlignment="1">
      <alignment horizontal="right" vertical="center"/>
    </xf>
    <xf numFmtId="2" fontId="2" fillId="34" borderId="10" xfId="62" applyNumberFormat="1" applyFont="1" applyFill="1" applyBorder="1" applyAlignment="1">
      <alignment horizontal="right"/>
      <protection/>
    </xf>
    <xf numFmtId="2" fontId="3" fillId="34" borderId="10" xfId="62" applyNumberFormat="1" applyFont="1" applyFill="1" applyBorder="1" applyAlignment="1">
      <alignment horizontal="right" vertical="center"/>
      <protection/>
    </xf>
    <xf numFmtId="0" fontId="46" fillId="34" borderId="10" xfId="62" applyFont="1" applyFill="1" applyBorder="1" applyAlignment="1">
      <alignment horizontal="right" vertical="center"/>
      <protection/>
    </xf>
    <xf numFmtId="0" fontId="5" fillId="34" borderId="10" xfId="62" applyFont="1" applyFill="1" applyBorder="1" applyAlignment="1">
      <alignment horizontal="center" vertic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2" fillId="34" borderId="10" xfId="63" applyFont="1" applyFill="1" applyBorder="1" applyAlignment="1">
      <alignment horizontal="right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2" fillId="34" borderId="10" xfId="63" applyFont="1" applyFill="1" applyBorder="1" applyAlignment="1">
      <alignment horizontal="right" vertical="center"/>
      <protection/>
    </xf>
    <xf numFmtId="164" fontId="2" fillId="34" borderId="10" xfId="48" applyNumberFormat="1" applyFont="1" applyFill="1" applyBorder="1" applyAlignment="1">
      <alignment horizontal="right" vertical="center"/>
    </xf>
    <xf numFmtId="0" fontId="2" fillId="34" borderId="10" xfId="59" applyFont="1" applyFill="1" applyBorder="1" applyAlignment="1">
      <alignment horizontal="right"/>
      <protection/>
    </xf>
    <xf numFmtId="0" fontId="3" fillId="34" borderId="10" xfId="63" applyFont="1" applyFill="1" applyBorder="1" applyAlignment="1">
      <alignment horizontal="right" vertical="center"/>
      <protection/>
    </xf>
    <xf numFmtId="2" fontId="2" fillId="34" borderId="10" xfId="63" applyNumberFormat="1" applyFont="1" applyFill="1" applyBorder="1" applyAlignment="1">
      <alignment horizontal="right"/>
      <protection/>
    </xf>
    <xf numFmtId="0" fontId="5" fillId="34" borderId="10" xfId="63" applyFont="1" applyFill="1" applyBorder="1" applyAlignment="1">
      <alignment horizontal="centerContinuous" vertical="center"/>
      <protection/>
    </xf>
    <xf numFmtId="0" fontId="2" fillId="34" borderId="10" xfId="64" applyFont="1" applyFill="1" applyBorder="1" applyAlignment="1">
      <alignment horizontal="center" vertical="center"/>
      <protection/>
    </xf>
    <xf numFmtId="0" fontId="2" fillId="34" borderId="10" xfId="64" applyFont="1" applyFill="1" applyBorder="1" applyAlignment="1">
      <alignment horizontal="right"/>
      <protection/>
    </xf>
    <xf numFmtId="0" fontId="44" fillId="34" borderId="10" xfId="64" applyFont="1" applyFill="1" applyBorder="1" applyAlignment="1">
      <alignment horizontal="right"/>
      <protection/>
    </xf>
    <xf numFmtId="164" fontId="2" fillId="34" borderId="10" xfId="49" applyNumberFormat="1" applyFont="1" applyFill="1" applyBorder="1" applyAlignment="1">
      <alignment horizontal="right" vertical="center"/>
    </xf>
    <xf numFmtId="0" fontId="5" fillId="34" borderId="10" xfId="64" applyFont="1" applyFill="1" applyBorder="1" applyAlignment="1">
      <alignment horizontal="center" vertical="center"/>
      <protection/>
    </xf>
    <xf numFmtId="2" fontId="2" fillId="34" borderId="10" xfId="60" applyNumberFormat="1" applyFont="1" applyFill="1" applyBorder="1" applyAlignment="1">
      <alignment horizontal="center"/>
      <protection/>
    </xf>
    <xf numFmtId="0" fontId="44" fillId="34" borderId="10" xfId="63" applyFont="1" applyFill="1" applyBorder="1">
      <alignment/>
      <protection/>
    </xf>
    <xf numFmtId="0" fontId="44" fillId="34" borderId="10" xfId="0" applyFont="1" applyFill="1" applyBorder="1" applyAlignment="1">
      <alignment horizontal="right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2" fontId="44" fillId="34" borderId="10" xfId="60" applyNumberFormat="1" applyFont="1" applyFill="1" applyBorder="1" applyAlignment="1">
      <alignment horizontal="right"/>
      <protection/>
    </xf>
    <xf numFmtId="0" fontId="2" fillId="34" borderId="11" xfId="60" applyFont="1" applyFill="1" applyBorder="1" applyAlignment="1">
      <alignment horizontal="left" vertical="center" wrapText="1"/>
      <protection/>
    </xf>
    <xf numFmtId="0" fontId="2" fillId="34" borderId="10" xfId="60" applyFont="1" applyFill="1" applyBorder="1" applyAlignment="1">
      <alignment horizontal="right" vertical="center"/>
      <protection/>
    </xf>
    <xf numFmtId="2" fontId="44" fillId="34" borderId="10" xfId="0" applyNumberFormat="1" applyFont="1" applyFill="1" applyBorder="1" applyAlignment="1">
      <alignment horizontal="right"/>
    </xf>
    <xf numFmtId="2" fontId="2" fillId="34" borderId="12" xfId="4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left" vertical="center" wrapText="1"/>
      <protection/>
    </xf>
    <xf numFmtId="2" fontId="44" fillId="34" borderId="10" xfId="62" applyNumberFormat="1" applyFont="1" applyFill="1" applyBorder="1" applyAlignment="1">
      <alignment horizontal="right"/>
      <protection/>
    </xf>
    <xf numFmtId="2" fontId="2" fillId="0" borderId="10" xfId="62" applyNumberFormat="1" applyFont="1" applyBorder="1" applyAlignment="1">
      <alignment horizontal="right"/>
      <protection/>
    </xf>
    <xf numFmtId="2" fontId="44" fillId="34" borderId="10" xfId="59" applyNumberFormat="1" applyFont="1" applyFill="1" applyBorder="1" applyAlignment="1">
      <alignment horizontal="right"/>
      <protection/>
    </xf>
    <xf numFmtId="2" fontId="2" fillId="0" borderId="10" xfId="59" applyNumberFormat="1" applyFont="1" applyBorder="1" applyAlignment="1">
      <alignment horizontal="right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left" vertical="center" wrapText="1"/>
      <protection/>
    </xf>
    <xf numFmtId="0" fontId="2" fillId="34" borderId="14" xfId="60" applyFont="1" applyFill="1" applyBorder="1" applyAlignment="1">
      <alignment horizontal="center" vertical="center"/>
      <protection/>
    </xf>
    <xf numFmtId="2" fontId="2" fillId="34" borderId="14" xfId="45" applyNumberFormat="1" applyFont="1" applyFill="1" applyBorder="1" applyAlignment="1">
      <alignment horizontal="right" vertical="center"/>
    </xf>
    <xf numFmtId="2" fontId="2" fillId="34" borderId="14" xfId="60" applyNumberFormat="1" applyFont="1" applyFill="1" applyBorder="1" applyAlignment="1">
      <alignment horizontal="right"/>
      <protection/>
    </xf>
    <xf numFmtId="0" fontId="44" fillId="34" borderId="14" xfId="60" applyFont="1" applyFill="1" applyBorder="1" applyAlignment="1">
      <alignment horizontal="right"/>
      <protection/>
    </xf>
    <xf numFmtId="0" fontId="2" fillId="34" borderId="14" xfId="60" applyFont="1" applyFill="1" applyBorder="1" applyAlignment="1">
      <alignment horizontal="right"/>
      <protection/>
    </xf>
    <xf numFmtId="2" fontId="2" fillId="34" borderId="11" xfId="45" applyNumberFormat="1" applyFont="1" applyFill="1" applyBorder="1" applyAlignment="1">
      <alignment horizontal="right" vertical="center"/>
    </xf>
    <xf numFmtId="2" fontId="2" fillId="34" borderId="11" xfId="60" applyNumberFormat="1" applyFont="1" applyFill="1" applyBorder="1" applyAlignment="1">
      <alignment horizontal="right"/>
      <protection/>
    </xf>
    <xf numFmtId="0" fontId="44" fillId="34" borderId="11" xfId="60" applyFont="1" applyFill="1" applyBorder="1" applyAlignment="1">
      <alignment horizontal="right"/>
      <protection/>
    </xf>
    <xf numFmtId="0" fontId="2" fillId="34" borderId="11" xfId="60" applyFont="1" applyFill="1" applyBorder="1" applyAlignment="1">
      <alignment horizontal="right"/>
      <protection/>
    </xf>
    <xf numFmtId="2" fontId="2" fillId="34" borderId="12" xfId="60" applyNumberFormat="1" applyFont="1" applyFill="1" applyBorder="1" applyAlignment="1">
      <alignment horizontal="right"/>
      <protection/>
    </xf>
    <xf numFmtId="0" fontId="44" fillId="34" borderId="12" xfId="60" applyFont="1" applyFill="1" applyBorder="1" applyAlignment="1">
      <alignment horizontal="right"/>
      <protection/>
    </xf>
    <xf numFmtId="0" fontId="2" fillId="34" borderId="12" xfId="60" applyFont="1" applyFill="1" applyBorder="1" applyAlignment="1">
      <alignment horizontal="right"/>
      <protection/>
    </xf>
    <xf numFmtId="2" fontId="44" fillId="34" borderId="10" xfId="61" applyNumberFormat="1" applyFont="1" applyFill="1" applyBorder="1" applyAlignment="1">
      <alignment horizontal="right"/>
      <protection/>
    </xf>
    <xf numFmtId="0" fontId="2" fillId="34" borderId="10" xfId="61" applyFont="1" applyFill="1" applyBorder="1" applyAlignment="1">
      <alignment horizontal="center" vertical="center"/>
      <protection/>
    </xf>
    <xf numFmtId="0" fontId="2" fillId="33" borderId="10" xfId="65" applyFont="1" applyFill="1" applyBorder="1" applyAlignment="1">
      <alignment horizontal="center" vertical="center"/>
      <protection/>
    </xf>
    <xf numFmtId="2" fontId="2" fillId="0" borderId="10" xfId="61" applyNumberFormat="1" applyFont="1" applyBorder="1" applyAlignment="1">
      <alignment horizontal="right"/>
      <protection/>
    </xf>
    <xf numFmtId="1" fontId="44" fillId="34" borderId="10" xfId="62" applyNumberFormat="1" applyFont="1" applyFill="1" applyBorder="1" applyAlignment="1">
      <alignment horizontal="right"/>
      <protection/>
    </xf>
    <xf numFmtId="1" fontId="2" fillId="34" borderId="10" xfId="62" applyNumberFormat="1" applyFont="1" applyFill="1" applyBorder="1" applyAlignment="1">
      <alignment horizontal="right" vertical="center"/>
      <protection/>
    </xf>
    <xf numFmtId="1" fontId="44" fillId="34" borderId="10" xfId="60" applyNumberFormat="1" applyFont="1" applyFill="1" applyBorder="1" applyAlignment="1">
      <alignment horizontal="right"/>
      <protection/>
    </xf>
    <xf numFmtId="1" fontId="2" fillId="34" borderId="10" xfId="60" applyNumberFormat="1" applyFont="1" applyFill="1" applyBorder="1" applyAlignment="1">
      <alignment horizontal="right"/>
      <protection/>
    </xf>
    <xf numFmtId="1" fontId="2" fillId="34" borderId="10" xfId="63" applyNumberFormat="1" applyFont="1" applyFill="1" applyBorder="1" applyAlignment="1">
      <alignment horizontal="right"/>
      <protection/>
    </xf>
    <xf numFmtId="1" fontId="2" fillId="0" borderId="10" xfId="63" applyNumberFormat="1" applyFont="1" applyBorder="1" applyAlignment="1">
      <alignment horizontal="right"/>
      <protection/>
    </xf>
    <xf numFmtId="1" fontId="44" fillId="34" borderId="10" xfId="0" applyNumberFormat="1" applyFont="1" applyFill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2" fontId="2" fillId="35" borderId="10" xfId="60" applyNumberFormat="1" applyFont="1" applyFill="1" applyBorder="1" applyAlignment="1">
      <alignment horizontal="right" vertical="center"/>
      <protection/>
    </xf>
    <xf numFmtId="2" fontId="2" fillId="35" borderId="14" xfId="60" applyNumberFormat="1" applyFont="1" applyFill="1" applyBorder="1" applyAlignment="1">
      <alignment horizontal="right" vertical="center"/>
      <protection/>
    </xf>
    <xf numFmtId="2" fontId="2" fillId="35" borderId="12" xfId="60" applyNumberFormat="1" applyFont="1" applyFill="1" applyBorder="1" applyAlignment="1">
      <alignment horizontal="right" vertical="center"/>
      <protection/>
    </xf>
    <xf numFmtId="2" fontId="2" fillId="35" borderId="11" xfId="60" applyNumberFormat="1" applyFont="1" applyFill="1" applyBorder="1" applyAlignment="1">
      <alignment horizontal="right" vertical="center"/>
      <protection/>
    </xf>
    <xf numFmtId="164" fontId="2" fillId="19" borderId="10" xfId="60" applyNumberFormat="1" applyFont="1" applyFill="1" applyBorder="1" applyAlignment="1">
      <alignment horizontal="right"/>
      <protection/>
    </xf>
    <xf numFmtId="164" fontId="2" fillId="19" borderId="14" xfId="60" applyNumberFormat="1" applyFont="1" applyFill="1" applyBorder="1" applyAlignment="1">
      <alignment horizontal="right"/>
      <protection/>
    </xf>
    <xf numFmtId="164" fontId="2" fillId="19" borderId="15" xfId="60" applyNumberFormat="1" applyFont="1" applyFill="1" applyBorder="1" applyAlignment="1">
      <alignment horizontal="right"/>
      <protection/>
    </xf>
    <xf numFmtId="164" fontId="2" fillId="19" borderId="10" xfId="60" applyNumberFormat="1" applyFont="1" applyFill="1" applyBorder="1" applyAlignment="1">
      <alignment horizontal="right" vertical="center"/>
      <protection/>
    </xf>
    <xf numFmtId="164" fontId="2" fillId="19" borderId="14" xfId="60" applyNumberFormat="1" applyFont="1" applyFill="1" applyBorder="1" applyAlignment="1">
      <alignment horizontal="right" vertical="center"/>
      <protection/>
    </xf>
    <xf numFmtId="164" fontId="2" fillId="19" borderId="12" xfId="60" applyNumberFormat="1" applyFont="1" applyFill="1" applyBorder="1" applyAlignment="1">
      <alignment horizontal="right" vertical="center"/>
      <protection/>
    </xf>
    <xf numFmtId="2" fontId="2" fillId="19" borderId="10" xfId="60" applyNumberFormat="1" applyFont="1" applyFill="1" applyBorder="1" applyAlignment="1">
      <alignment horizontal="right" vertical="center"/>
      <protection/>
    </xf>
    <xf numFmtId="2" fontId="2" fillId="19" borderId="14" xfId="60" applyNumberFormat="1" applyFont="1" applyFill="1" applyBorder="1" applyAlignment="1">
      <alignment horizontal="right" vertical="center"/>
      <protection/>
    </xf>
    <xf numFmtId="2" fontId="2" fillId="19" borderId="12" xfId="60" applyNumberFormat="1" applyFont="1" applyFill="1" applyBorder="1" applyAlignment="1">
      <alignment horizontal="right" vertical="center"/>
      <protection/>
    </xf>
    <xf numFmtId="2" fontId="2" fillId="19" borderId="11" xfId="60" applyNumberFormat="1" applyFont="1" applyFill="1" applyBorder="1" applyAlignment="1">
      <alignment horizontal="right" vertical="center"/>
      <protection/>
    </xf>
    <xf numFmtId="166" fontId="2" fillId="34" borderId="10" xfId="60" applyNumberFormat="1" applyFont="1" applyFill="1" applyBorder="1" applyAlignment="1">
      <alignment horizontal="right" vertical="center"/>
      <protection/>
    </xf>
    <xf numFmtId="166" fontId="2" fillId="34" borderId="10" xfId="60" applyNumberFormat="1" applyFont="1" applyFill="1" applyBorder="1" applyAlignment="1">
      <alignment horizontal="right"/>
      <protection/>
    </xf>
    <xf numFmtId="166" fontId="2" fillId="35" borderId="10" xfId="60" applyNumberFormat="1" applyFont="1" applyFill="1" applyBorder="1" applyAlignment="1">
      <alignment horizontal="right" vertical="center"/>
      <protection/>
    </xf>
    <xf numFmtId="166" fontId="2" fillId="19" borderId="10" xfId="60" applyNumberFormat="1" applyFont="1" applyFill="1" applyBorder="1" applyAlignment="1">
      <alignment horizontal="right" vertical="center"/>
      <protection/>
    </xf>
    <xf numFmtId="166" fontId="2" fillId="0" borderId="10" xfId="60" applyNumberFormat="1" applyFont="1" applyBorder="1" applyAlignment="1">
      <alignment horizontal="right"/>
      <protection/>
    </xf>
    <xf numFmtId="166" fontId="2" fillId="19" borderId="10" xfId="60" applyNumberFormat="1" applyFont="1" applyFill="1" applyBorder="1" applyAlignment="1">
      <alignment horizontal="right"/>
      <protection/>
    </xf>
    <xf numFmtId="1" fontId="2" fillId="34" borderId="10" xfId="60" applyNumberFormat="1" applyFont="1" applyFill="1" applyBorder="1" applyAlignment="1">
      <alignment horizontal="right" vertical="center"/>
      <protection/>
    </xf>
    <xf numFmtId="1" fontId="2" fillId="35" borderId="10" xfId="60" applyNumberFormat="1" applyFont="1" applyFill="1" applyBorder="1" applyAlignment="1">
      <alignment horizontal="right" vertical="center"/>
      <protection/>
    </xf>
    <xf numFmtId="1" fontId="2" fillId="19" borderId="10" xfId="60" applyNumberFormat="1" applyFont="1" applyFill="1" applyBorder="1" applyAlignment="1">
      <alignment horizontal="right" vertical="center"/>
      <protection/>
    </xf>
    <xf numFmtId="1" fontId="45" fillId="34" borderId="10" xfId="60" applyNumberFormat="1" applyFont="1" applyFill="1" applyBorder="1" applyAlignment="1">
      <alignment horizontal="right"/>
      <protection/>
    </xf>
    <xf numFmtId="1" fontId="2" fillId="0" borderId="10" xfId="60" applyNumberFormat="1" applyFont="1" applyBorder="1" applyAlignment="1">
      <alignment horizontal="right"/>
      <protection/>
    </xf>
    <xf numFmtId="1" fontId="2" fillId="19" borderId="10" xfId="60" applyNumberFormat="1" applyFont="1" applyFill="1" applyBorder="1" applyAlignment="1">
      <alignment horizontal="right"/>
      <protection/>
    </xf>
    <xf numFmtId="166" fontId="44" fillId="34" borderId="10" xfId="60" applyNumberFormat="1" applyFont="1" applyFill="1" applyBorder="1" applyAlignment="1">
      <alignment horizontal="right"/>
      <protection/>
    </xf>
    <xf numFmtId="1" fontId="2" fillId="34" borderId="10" xfId="45" applyNumberFormat="1" applyFont="1" applyFill="1" applyBorder="1" applyAlignment="1">
      <alignment horizontal="right" vertical="center"/>
    </xf>
    <xf numFmtId="164" fontId="2" fillId="19" borderId="10" xfId="61" applyNumberFormat="1" applyFont="1" applyFill="1" applyBorder="1" applyAlignment="1">
      <alignment horizontal="right"/>
      <protection/>
    </xf>
    <xf numFmtId="164" fontId="2" fillId="19" borderId="14" xfId="61" applyNumberFormat="1" applyFont="1" applyFill="1" applyBorder="1" applyAlignment="1">
      <alignment horizontal="right"/>
      <protection/>
    </xf>
    <xf numFmtId="164" fontId="2" fillId="19" borderId="15" xfId="61" applyNumberFormat="1" applyFont="1" applyFill="1" applyBorder="1" applyAlignment="1">
      <alignment horizontal="right"/>
      <protection/>
    </xf>
    <xf numFmtId="164" fontId="2" fillId="19" borderId="12" xfId="61" applyNumberFormat="1" applyFont="1" applyFill="1" applyBorder="1" applyAlignment="1">
      <alignment horizontal="right"/>
      <protection/>
    </xf>
    <xf numFmtId="164" fontId="2" fillId="19" borderId="10" xfId="61" applyNumberFormat="1" applyFont="1" applyFill="1" applyBorder="1" applyAlignment="1">
      <alignment horizontal="right" vertical="center"/>
      <protection/>
    </xf>
    <xf numFmtId="164" fontId="2" fillId="19" borderId="14" xfId="61" applyNumberFormat="1" applyFont="1" applyFill="1" applyBorder="1" applyAlignment="1">
      <alignment horizontal="right" vertical="center"/>
      <protection/>
    </xf>
    <xf numFmtId="164" fontId="2" fillId="19" borderId="12" xfId="61" applyNumberFormat="1" applyFont="1" applyFill="1" applyBorder="1" applyAlignment="1">
      <alignment horizontal="right" vertical="center"/>
      <protection/>
    </xf>
    <xf numFmtId="164" fontId="2" fillId="19" borderId="11" xfId="61" applyNumberFormat="1" applyFont="1" applyFill="1" applyBorder="1" applyAlignment="1">
      <alignment horizontal="right" vertical="center"/>
      <protection/>
    </xf>
    <xf numFmtId="164" fontId="2" fillId="35" borderId="10" xfId="61" applyNumberFormat="1" applyFont="1" applyFill="1" applyBorder="1" applyAlignment="1">
      <alignment horizontal="right" vertical="center"/>
      <protection/>
    </xf>
    <xf numFmtId="164" fontId="2" fillId="35" borderId="14" xfId="61" applyNumberFormat="1" applyFont="1" applyFill="1" applyBorder="1" applyAlignment="1">
      <alignment horizontal="right" vertical="center"/>
      <protection/>
    </xf>
    <xf numFmtId="164" fontId="2" fillId="35" borderId="12" xfId="61" applyNumberFormat="1" applyFont="1" applyFill="1" applyBorder="1" applyAlignment="1">
      <alignment horizontal="right" vertical="center"/>
      <protection/>
    </xf>
    <xf numFmtId="164" fontId="2" fillId="35" borderId="11" xfId="61" applyNumberFormat="1" applyFont="1" applyFill="1" applyBorder="1" applyAlignment="1">
      <alignment horizontal="right" vertical="center"/>
      <protection/>
    </xf>
    <xf numFmtId="166" fontId="2" fillId="35" borderId="10" xfId="61" applyNumberFormat="1" applyFont="1" applyFill="1" applyBorder="1" applyAlignment="1">
      <alignment horizontal="right" vertical="center"/>
      <protection/>
    </xf>
    <xf numFmtId="166" fontId="2" fillId="19" borderId="10" xfId="61" applyNumberFormat="1" applyFont="1" applyFill="1" applyBorder="1" applyAlignment="1">
      <alignment horizontal="right" vertical="center"/>
      <protection/>
    </xf>
    <xf numFmtId="166" fontId="2" fillId="34" borderId="10" xfId="61" applyNumberFormat="1" applyFont="1" applyFill="1" applyBorder="1" applyAlignment="1">
      <alignment horizontal="right"/>
      <protection/>
    </xf>
    <xf numFmtId="166" fontId="44" fillId="34" borderId="10" xfId="61" applyNumberFormat="1" applyFont="1" applyFill="1" applyBorder="1" applyAlignment="1">
      <alignment horizontal="right"/>
      <protection/>
    </xf>
    <xf numFmtId="166" fontId="2" fillId="0" borderId="10" xfId="61" applyNumberFormat="1" applyFont="1" applyBorder="1" applyAlignment="1">
      <alignment horizontal="right"/>
      <protection/>
    </xf>
    <xf numFmtId="166" fontId="2" fillId="19" borderId="10" xfId="61" applyNumberFormat="1" applyFont="1" applyFill="1" applyBorder="1" applyAlignment="1">
      <alignment horizontal="right"/>
      <protection/>
    </xf>
    <xf numFmtId="1" fontId="2" fillId="34" borderId="10" xfId="61" applyNumberFormat="1" applyFont="1" applyFill="1" applyBorder="1" applyAlignment="1">
      <alignment horizontal="right" vertical="center"/>
      <protection/>
    </xf>
    <xf numFmtId="1" fontId="2" fillId="35" borderId="10" xfId="61" applyNumberFormat="1" applyFont="1" applyFill="1" applyBorder="1" applyAlignment="1">
      <alignment horizontal="right" vertical="center"/>
      <protection/>
    </xf>
    <xf numFmtId="1" fontId="2" fillId="19" borderId="10" xfId="61" applyNumberFormat="1" applyFont="1" applyFill="1" applyBorder="1" applyAlignment="1">
      <alignment horizontal="right" vertical="center"/>
      <protection/>
    </xf>
    <xf numFmtId="1" fontId="2" fillId="34" borderId="10" xfId="61" applyNumberFormat="1" applyFont="1" applyFill="1" applyBorder="1" applyAlignment="1">
      <alignment horizontal="right"/>
      <protection/>
    </xf>
    <xf numFmtId="1" fontId="44" fillId="34" borderId="10" xfId="61" applyNumberFormat="1" applyFont="1" applyFill="1" applyBorder="1" applyAlignment="1">
      <alignment horizontal="right"/>
      <protection/>
    </xf>
    <xf numFmtId="1" fontId="2" fillId="0" borderId="10" xfId="61" applyNumberFormat="1" applyFont="1" applyBorder="1" applyAlignment="1">
      <alignment horizontal="right"/>
      <protection/>
    </xf>
    <xf numFmtId="1" fontId="2" fillId="19" borderId="10" xfId="61" applyNumberFormat="1" applyFont="1" applyFill="1" applyBorder="1" applyAlignment="1">
      <alignment horizontal="right"/>
      <protection/>
    </xf>
    <xf numFmtId="165" fontId="2" fillId="35" borderId="10" xfId="61" applyNumberFormat="1" applyFont="1" applyFill="1" applyBorder="1" applyAlignment="1">
      <alignment horizontal="right" vertical="center"/>
      <protection/>
    </xf>
    <xf numFmtId="1" fontId="2" fillId="35" borderId="10" xfId="62" applyNumberFormat="1" applyFont="1" applyFill="1" applyBorder="1" applyAlignment="1">
      <alignment horizontal="right" vertical="center"/>
      <protection/>
    </xf>
    <xf numFmtId="2" fontId="2" fillId="35" borderId="10" xfId="62" applyNumberFormat="1" applyFont="1" applyFill="1" applyBorder="1" applyAlignment="1">
      <alignment horizontal="right" vertical="center"/>
      <protection/>
    </xf>
    <xf numFmtId="164" fontId="2" fillId="35" borderId="10" xfId="62" applyNumberFormat="1" applyFont="1" applyFill="1" applyBorder="1" applyAlignment="1">
      <alignment horizontal="right" vertical="center"/>
      <protection/>
    </xf>
    <xf numFmtId="164" fontId="2" fillId="35" borderId="10" xfId="62" applyNumberFormat="1" applyFont="1" applyFill="1" applyBorder="1" applyAlignment="1">
      <alignment horizontal="right" vertical="center"/>
      <protection/>
    </xf>
    <xf numFmtId="2" fontId="2" fillId="35" borderId="10" xfId="62" applyNumberFormat="1" applyFont="1" applyFill="1" applyBorder="1" applyAlignment="1">
      <alignment horizontal="right"/>
      <protection/>
    </xf>
    <xf numFmtId="1" fontId="2" fillId="35" borderId="10" xfId="62" applyNumberFormat="1" applyFont="1" applyFill="1" applyBorder="1" applyAlignment="1">
      <alignment horizontal="right"/>
      <protection/>
    </xf>
    <xf numFmtId="0" fontId="2" fillId="35" borderId="10" xfId="62" applyFont="1" applyFill="1" applyBorder="1" applyAlignment="1">
      <alignment horizontal="right"/>
      <protection/>
    </xf>
    <xf numFmtId="0" fontId="2" fillId="35" borderId="10" xfId="62" applyFont="1" applyFill="1" applyBorder="1" applyAlignment="1">
      <alignment/>
      <protection/>
    </xf>
    <xf numFmtId="164" fontId="2" fillId="35" borderId="10" xfId="62" applyNumberFormat="1" applyFont="1" applyFill="1" applyBorder="1" applyAlignment="1">
      <alignment vertical="center"/>
      <protection/>
    </xf>
    <xf numFmtId="164" fontId="2" fillId="19" borderId="10" xfId="62" applyNumberFormat="1" applyFont="1" applyFill="1" applyBorder="1" applyAlignment="1">
      <alignment/>
      <protection/>
    </xf>
    <xf numFmtId="164" fontId="2" fillId="19" borderId="10" xfId="62" applyNumberFormat="1" applyFont="1" applyFill="1" applyBorder="1" applyAlignment="1">
      <alignment vertical="center"/>
      <protection/>
    </xf>
    <xf numFmtId="168" fontId="2" fillId="19" borderId="10" xfId="62" applyNumberFormat="1" applyFont="1" applyFill="1" applyBorder="1" applyAlignment="1">
      <alignment/>
      <protection/>
    </xf>
    <xf numFmtId="1" fontId="2" fillId="19" borderId="10" xfId="62" applyNumberFormat="1" applyFont="1" applyFill="1" applyBorder="1" applyAlignment="1">
      <alignment horizontal="right" vertical="center"/>
      <protection/>
    </xf>
    <xf numFmtId="2" fontId="2" fillId="19" borderId="10" xfId="62" applyNumberFormat="1" applyFont="1" applyFill="1" applyBorder="1" applyAlignment="1">
      <alignment horizontal="right" vertical="center"/>
      <protection/>
    </xf>
    <xf numFmtId="164" fontId="2" fillId="19" borderId="10" xfId="62" applyNumberFormat="1" applyFont="1" applyFill="1" applyBorder="1" applyAlignment="1">
      <alignment horizontal="right" vertical="center"/>
      <protection/>
    </xf>
    <xf numFmtId="164" fontId="2" fillId="19" borderId="10" xfId="62" applyNumberFormat="1" applyFont="1" applyFill="1" applyBorder="1" applyAlignment="1">
      <alignment horizontal="right" vertical="center"/>
      <protection/>
    </xf>
    <xf numFmtId="166" fontId="2" fillId="0" borderId="10" xfId="63" applyNumberFormat="1" applyFont="1" applyBorder="1" applyAlignment="1">
      <alignment horizontal="right"/>
      <protection/>
    </xf>
    <xf numFmtId="168" fontId="2" fillId="34" borderId="10" xfId="60" applyNumberFormat="1" applyFont="1" applyFill="1" applyBorder="1" applyAlignment="1">
      <alignment horizontal="right"/>
      <protection/>
    </xf>
    <xf numFmtId="168" fontId="2" fillId="34" borderId="10" xfId="63" applyNumberFormat="1" applyFont="1" applyFill="1" applyBorder="1" applyAlignment="1">
      <alignment horizontal="right"/>
      <protection/>
    </xf>
    <xf numFmtId="168" fontId="2" fillId="0" borderId="10" xfId="63" applyNumberFormat="1" applyFont="1" applyBorder="1" applyAlignment="1">
      <alignment horizontal="right"/>
      <protection/>
    </xf>
    <xf numFmtId="168" fontId="2" fillId="34" borderId="10" xfId="48" applyNumberFormat="1" applyFont="1" applyFill="1" applyBorder="1" applyAlignment="1">
      <alignment horizontal="right" vertical="center"/>
    </xf>
    <xf numFmtId="1" fontId="2" fillId="19" borderId="10" xfId="63" applyNumberFormat="1" applyFont="1" applyFill="1" applyBorder="1" applyAlignment="1">
      <alignment horizontal="right"/>
      <protection/>
    </xf>
    <xf numFmtId="164" fontId="2" fillId="19" borderId="10" xfId="63" applyNumberFormat="1" applyFont="1" applyFill="1" applyBorder="1" applyAlignment="1">
      <alignment horizontal="right"/>
      <protection/>
    </xf>
    <xf numFmtId="168" fontId="2" fillId="19" borderId="10" xfId="63" applyNumberFormat="1" applyFont="1" applyFill="1" applyBorder="1" applyAlignment="1">
      <alignment horizontal="right"/>
      <protection/>
    </xf>
    <xf numFmtId="166" fontId="2" fillId="19" borderId="10" xfId="63" applyNumberFormat="1" applyFont="1" applyFill="1" applyBorder="1" applyAlignment="1">
      <alignment horizontal="right"/>
      <protection/>
    </xf>
    <xf numFmtId="164" fontId="2" fillId="19" borderId="10" xfId="63" applyNumberFormat="1" applyFont="1" applyFill="1" applyBorder="1" applyAlignment="1">
      <alignment horizontal="right" vertical="center"/>
      <protection/>
    </xf>
    <xf numFmtId="1" fontId="2" fillId="19" borderId="10" xfId="63" applyNumberFormat="1" applyFont="1" applyFill="1" applyBorder="1" applyAlignment="1">
      <alignment horizontal="right" vertical="center"/>
      <protection/>
    </xf>
    <xf numFmtId="164" fontId="2" fillId="19" borderId="10" xfId="63" applyNumberFormat="1" applyFont="1" applyFill="1" applyBorder="1" applyAlignment="1">
      <alignment horizontal="right" vertical="center"/>
      <protection/>
    </xf>
    <xf numFmtId="168" fontId="2" fillId="19" borderId="10" xfId="63" applyNumberFormat="1" applyFont="1" applyFill="1" applyBorder="1" applyAlignment="1">
      <alignment horizontal="right" vertical="center"/>
      <protection/>
    </xf>
    <xf numFmtId="166" fontId="2" fillId="19" borderId="10" xfId="63" applyNumberFormat="1" applyFont="1" applyFill="1" applyBorder="1" applyAlignment="1">
      <alignment horizontal="right" vertical="center"/>
      <protection/>
    </xf>
    <xf numFmtId="1" fontId="2" fillId="35" borderId="10" xfId="63" applyNumberFormat="1" applyFont="1" applyFill="1" applyBorder="1" applyAlignment="1">
      <alignment horizontal="right" vertical="center"/>
      <protection/>
    </xf>
    <xf numFmtId="164" fontId="2" fillId="35" borderId="10" xfId="63" applyNumberFormat="1" applyFont="1" applyFill="1" applyBorder="1" applyAlignment="1">
      <alignment horizontal="right" vertical="center"/>
      <protection/>
    </xf>
    <xf numFmtId="168" fontId="2" fillId="35" borderId="10" xfId="63" applyNumberFormat="1" applyFont="1" applyFill="1" applyBorder="1" applyAlignment="1">
      <alignment horizontal="right" vertical="center"/>
      <protection/>
    </xf>
    <xf numFmtId="164" fontId="2" fillId="35" borderId="10" xfId="63" applyNumberFormat="1" applyFont="1" applyFill="1" applyBorder="1" applyAlignment="1">
      <alignment horizontal="right" vertical="center"/>
      <protection/>
    </xf>
    <xf numFmtId="166" fontId="2" fillId="35" borderId="10" xfId="63" applyNumberFormat="1" applyFont="1" applyFill="1" applyBorder="1" applyAlignment="1">
      <alignment horizontal="right" vertical="center"/>
      <protection/>
    </xf>
    <xf numFmtId="1" fontId="2" fillId="35" borderId="10" xfId="63" applyNumberFormat="1" applyFont="1" applyFill="1" applyBorder="1" applyAlignment="1">
      <alignment horizontal="right"/>
      <protection/>
    </xf>
    <xf numFmtId="2" fontId="2" fillId="35" borderId="10" xfId="63" applyNumberFormat="1" applyFont="1" applyFill="1" applyBorder="1" applyAlignment="1">
      <alignment horizontal="right"/>
      <protection/>
    </xf>
    <xf numFmtId="168" fontId="2" fillId="35" borderId="10" xfId="63" applyNumberFormat="1" applyFont="1" applyFill="1" applyBorder="1" applyAlignment="1">
      <alignment horizontal="right"/>
      <protection/>
    </xf>
    <xf numFmtId="166" fontId="2" fillId="35" borderId="10" xfId="63" applyNumberFormat="1" applyFont="1" applyFill="1" applyBorder="1" applyAlignment="1">
      <alignment horizontal="right"/>
      <protection/>
    </xf>
    <xf numFmtId="0" fontId="2" fillId="35" borderId="10" xfId="63" applyFont="1" applyFill="1" applyBorder="1" applyAlignment="1">
      <alignment horizontal="right"/>
      <protection/>
    </xf>
    <xf numFmtId="1" fontId="2" fillId="34" borderId="10" xfId="64" applyNumberFormat="1" applyFont="1" applyFill="1" applyBorder="1" applyAlignment="1">
      <alignment horizontal="right" vertical="center" wrapText="1"/>
      <protection/>
    </xf>
    <xf numFmtId="1" fontId="2" fillId="34" borderId="10" xfId="64" applyNumberFormat="1" applyFont="1" applyFill="1" applyBorder="1" applyAlignment="1">
      <alignment horizontal="right"/>
      <protection/>
    </xf>
    <xf numFmtId="1" fontId="44" fillId="34" borderId="10" xfId="64" applyNumberFormat="1" applyFont="1" applyFill="1" applyBorder="1" applyAlignment="1">
      <alignment horizontal="right"/>
      <protection/>
    </xf>
    <xf numFmtId="1" fontId="2" fillId="0" borderId="10" xfId="64" applyNumberFormat="1" applyFont="1" applyBorder="1" applyAlignment="1">
      <alignment horizontal="right"/>
      <protection/>
    </xf>
    <xf numFmtId="1" fontId="2" fillId="35" borderId="10" xfId="64" applyNumberFormat="1" applyFont="1" applyFill="1" applyBorder="1" applyAlignment="1">
      <alignment horizontal="right" vertical="center"/>
      <protection/>
    </xf>
    <xf numFmtId="164" fontId="2" fillId="35" borderId="10" xfId="64" applyNumberFormat="1" applyFont="1" applyFill="1" applyBorder="1" applyAlignment="1">
      <alignment horizontal="right" vertical="center"/>
      <protection/>
    </xf>
    <xf numFmtId="1" fontId="2" fillId="19" borderId="10" xfId="64" applyNumberFormat="1" applyFont="1" applyFill="1" applyBorder="1" applyAlignment="1">
      <alignment horizontal="right" vertical="center"/>
      <protection/>
    </xf>
    <xf numFmtId="164" fontId="2" fillId="19" borderId="10" xfId="64" applyNumberFormat="1" applyFont="1" applyFill="1" applyBorder="1" applyAlignment="1">
      <alignment horizontal="right" vertical="center"/>
      <protection/>
    </xf>
    <xf numFmtId="164" fontId="2" fillId="19" borderId="10" xfId="63" applyNumberFormat="1" applyFont="1" applyFill="1" applyBorder="1" applyAlignment="1">
      <alignment horizontal="centerContinuous" vertical="center"/>
      <protection/>
    </xf>
    <xf numFmtId="164" fontId="2" fillId="35" borderId="10" xfId="63" applyNumberFormat="1" applyFont="1" applyFill="1" applyBorder="1" applyAlignment="1">
      <alignment horizontal="centerContinuous" vertical="center"/>
      <protection/>
    </xf>
    <xf numFmtId="1" fontId="44" fillId="34" borderId="10" xfId="63" applyNumberFormat="1" applyFont="1" applyFill="1" applyBorder="1">
      <alignment/>
      <protection/>
    </xf>
    <xf numFmtId="1" fontId="2" fillId="19" borderId="10" xfId="63" applyNumberFormat="1" applyFont="1" applyFill="1" applyBorder="1" applyAlignment="1">
      <alignment horizontal="right" vertical="center"/>
      <protection/>
    </xf>
    <xf numFmtId="1" fontId="2" fillId="0" borderId="10" xfId="63" applyNumberFormat="1" applyFont="1" applyBorder="1">
      <alignment/>
      <protection/>
    </xf>
    <xf numFmtId="1" fontId="2" fillId="35" borderId="10" xfId="63" applyNumberFormat="1" applyFont="1" applyFill="1" applyBorder="1" applyAlignment="1">
      <alignment horizontal="right" vertical="center"/>
      <protection/>
    </xf>
    <xf numFmtId="165" fontId="2" fillId="35" borderId="10" xfId="63" applyNumberFormat="1" applyFont="1" applyFill="1" applyBorder="1" applyAlignment="1">
      <alignment horizontal="right" vertical="center"/>
      <protection/>
    </xf>
    <xf numFmtId="165" fontId="2" fillId="19" borderId="10" xfId="63" applyNumberFormat="1" applyFont="1" applyFill="1" applyBorder="1" applyAlignment="1">
      <alignment horizontal="right" vertical="center"/>
      <protection/>
    </xf>
    <xf numFmtId="0" fontId="2" fillId="34" borderId="10" xfId="61" applyFont="1" applyFill="1" applyBorder="1" applyAlignment="1">
      <alignment horizontal="center" vertical="center"/>
      <protection/>
    </xf>
    <xf numFmtId="168" fontId="2" fillId="19" borderId="10" xfId="6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5" fillId="34" borderId="10" xfId="60" applyFont="1" applyFill="1" applyBorder="1" applyAlignment="1">
      <alignment horizontal="left" vertical="center" wrapText="1"/>
      <protection/>
    </xf>
    <xf numFmtId="0" fontId="5" fillId="34" borderId="10" xfId="60" applyFont="1" applyFill="1" applyBorder="1" applyAlignment="1">
      <alignment horizontal="center" vertical="center"/>
      <protection/>
    </xf>
    <xf numFmtId="2" fontId="5" fillId="34" borderId="10" xfId="45" applyNumberFormat="1" applyFont="1" applyFill="1" applyBorder="1" applyAlignment="1">
      <alignment horizontal="right" vertical="center"/>
    </xf>
    <xf numFmtId="2" fontId="5" fillId="35" borderId="10" xfId="60" applyNumberFormat="1" applyFont="1" applyFill="1" applyBorder="1" applyAlignment="1">
      <alignment horizontal="right" vertical="center"/>
      <protection/>
    </xf>
    <xf numFmtId="2" fontId="5" fillId="19" borderId="10" xfId="60" applyNumberFormat="1" applyFont="1" applyFill="1" applyBorder="1" applyAlignment="1">
      <alignment horizontal="right" vertical="center"/>
      <protection/>
    </xf>
    <xf numFmtId="164" fontId="5" fillId="19" borderId="10" xfId="60" applyNumberFormat="1" applyFont="1" applyFill="1" applyBorder="1" applyAlignment="1">
      <alignment horizontal="right" vertical="center"/>
      <protection/>
    </xf>
    <xf numFmtId="164" fontId="5" fillId="19" borderId="10" xfId="60" applyNumberFormat="1" applyFont="1" applyFill="1" applyBorder="1" applyAlignment="1">
      <alignment horizontal="right"/>
      <protection/>
    </xf>
    <xf numFmtId="0" fontId="5" fillId="34" borderId="10" xfId="61" applyFont="1" applyFill="1" applyBorder="1" applyAlignment="1">
      <alignment vertical="center" wrapText="1"/>
      <protection/>
    </xf>
    <xf numFmtId="2" fontId="5" fillId="34" borderId="10" xfId="61" applyNumberFormat="1" applyFont="1" applyFill="1" applyBorder="1" applyAlignment="1">
      <alignment horizontal="right" vertical="center"/>
      <protection/>
    </xf>
    <xf numFmtId="164" fontId="5" fillId="35" borderId="10" xfId="61" applyNumberFormat="1" applyFont="1" applyFill="1" applyBorder="1" applyAlignment="1">
      <alignment horizontal="right" vertical="center"/>
      <protection/>
    </xf>
    <xf numFmtId="164" fontId="5" fillId="19" borderId="10" xfId="61" applyNumberFormat="1" applyFont="1" applyFill="1" applyBorder="1" applyAlignment="1">
      <alignment horizontal="right" vertical="center"/>
      <protection/>
    </xf>
    <xf numFmtId="2" fontId="47" fillId="34" borderId="10" xfId="61" applyNumberFormat="1" applyFont="1" applyFill="1" applyBorder="1" applyAlignment="1">
      <alignment horizontal="right" vertical="center"/>
      <protection/>
    </xf>
    <xf numFmtId="2" fontId="5" fillId="0" borderId="10" xfId="61" applyNumberFormat="1" applyFont="1" applyBorder="1" applyAlignment="1">
      <alignment horizontal="right" vertical="center"/>
      <protection/>
    </xf>
    <xf numFmtId="164" fontId="5" fillId="19" borderId="10" xfId="61" applyNumberFormat="1" applyFont="1" applyFill="1" applyBorder="1" applyAlignment="1">
      <alignment horizontal="right"/>
      <protection/>
    </xf>
    <xf numFmtId="168" fontId="2" fillId="19" borderId="10" xfId="61" applyNumberFormat="1" applyFont="1" applyFill="1" applyBorder="1" applyAlignment="1">
      <alignment horizontal="right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2" fillId="35" borderId="16" xfId="59" applyFont="1" applyFill="1" applyBorder="1" applyAlignment="1">
      <alignment horizontal="center" vertical="center" wrapText="1"/>
      <protection/>
    </xf>
    <xf numFmtId="0" fontId="2" fillId="19" borderId="16" xfId="59" applyFont="1" applyFill="1" applyBorder="1" applyAlignment="1">
      <alignment horizontal="center" vertical="center" wrapText="1"/>
      <protection/>
    </xf>
    <xf numFmtId="0" fontId="44" fillId="35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19" borderId="12" xfId="0" applyFont="1" applyFill="1" applyBorder="1" applyAlignment="1">
      <alignment/>
    </xf>
    <xf numFmtId="0" fontId="44" fillId="19" borderId="15" xfId="0" applyFont="1" applyFill="1" applyBorder="1" applyAlignment="1">
      <alignment/>
    </xf>
    <xf numFmtId="0" fontId="5" fillId="34" borderId="10" xfId="62" applyFont="1" applyFill="1" applyBorder="1" applyAlignment="1">
      <alignment horizontal="left" vertical="center" wrapText="1"/>
      <protection/>
    </xf>
    <xf numFmtId="2" fontId="5" fillId="34" borderId="10" xfId="62" applyNumberFormat="1" applyFont="1" applyFill="1" applyBorder="1" applyAlignment="1">
      <alignment horizontal="right" vertical="center"/>
      <protection/>
    </xf>
    <xf numFmtId="164" fontId="5" fillId="35" borderId="10" xfId="62" applyNumberFormat="1" applyFont="1" applyFill="1" applyBorder="1" applyAlignment="1">
      <alignment horizontal="right" vertical="center"/>
      <protection/>
    </xf>
    <xf numFmtId="164" fontId="5" fillId="19" borderId="10" xfId="62" applyNumberFormat="1" applyFont="1" applyFill="1" applyBorder="1" applyAlignment="1">
      <alignment horizontal="right" vertical="center"/>
      <protection/>
    </xf>
    <xf numFmtId="164" fontId="5" fillId="19" borderId="10" xfId="62" applyNumberFormat="1" applyFont="1" applyFill="1" applyBorder="1" applyAlignment="1">
      <alignment vertical="center"/>
      <protection/>
    </xf>
    <xf numFmtId="164" fontId="5" fillId="35" borderId="10" xfId="62" applyNumberFormat="1" applyFont="1" applyFill="1" applyBorder="1" applyAlignment="1">
      <alignment vertical="center"/>
      <protection/>
    </xf>
    <xf numFmtId="0" fontId="2" fillId="34" borderId="12" xfId="62" applyFont="1" applyFill="1" applyBorder="1" applyAlignment="1">
      <alignment horizontal="right" vertical="center" wrapText="1"/>
      <protection/>
    </xf>
    <xf numFmtId="0" fontId="2" fillId="35" borderId="12" xfId="62" applyFont="1" applyFill="1" applyBorder="1" applyAlignment="1">
      <alignment horizontal="right" vertical="center" wrapText="1"/>
      <protection/>
    </xf>
    <xf numFmtId="0" fontId="2" fillId="19" borderId="12" xfId="62" applyFont="1" applyFill="1" applyBorder="1" applyAlignment="1">
      <alignment horizontal="right" vertical="center" wrapText="1"/>
      <protection/>
    </xf>
    <xf numFmtId="0" fontId="44" fillId="34" borderId="12" xfId="62" applyFont="1" applyFill="1" applyBorder="1" applyAlignment="1">
      <alignment horizontal="right" vertical="center" wrapText="1"/>
      <protection/>
    </xf>
    <xf numFmtId="0" fontId="2" fillId="0" borderId="12" xfId="62" applyFont="1" applyBorder="1" applyAlignment="1">
      <alignment horizontal="right" vertical="center" wrapText="1"/>
      <protection/>
    </xf>
    <xf numFmtId="0" fontId="2" fillId="19" borderId="12" xfId="62" applyFont="1" applyFill="1" applyBorder="1" applyAlignment="1">
      <alignment vertical="center" wrapText="1"/>
      <protection/>
    </xf>
    <xf numFmtId="0" fontId="2" fillId="0" borderId="12" xfId="62" applyFont="1" applyBorder="1" applyAlignment="1">
      <alignment vertical="center" wrapText="1"/>
      <protection/>
    </xf>
    <xf numFmtId="0" fontId="2" fillId="35" borderId="12" xfId="62" applyFont="1" applyFill="1" applyBorder="1" applyAlignment="1">
      <alignment vertical="center" wrapText="1"/>
      <protection/>
    </xf>
    <xf numFmtId="0" fontId="2" fillId="19" borderId="15" xfId="62" applyFont="1" applyFill="1" applyBorder="1" applyAlignment="1">
      <alignment vertical="center" wrapText="1"/>
      <protection/>
    </xf>
    <xf numFmtId="0" fontId="2" fillId="35" borderId="12" xfId="63" applyFont="1" applyFill="1" applyBorder="1">
      <alignment/>
      <protection/>
    </xf>
    <xf numFmtId="0" fontId="2" fillId="34" borderId="12" xfId="63" applyFont="1" applyFill="1" applyBorder="1">
      <alignment/>
      <protection/>
    </xf>
    <xf numFmtId="0" fontId="2" fillId="19" borderId="12" xfId="63" applyFont="1" applyFill="1" applyBorder="1">
      <alignment/>
      <protection/>
    </xf>
    <xf numFmtId="0" fontId="2" fillId="0" borderId="12" xfId="63" applyFont="1" applyBorder="1">
      <alignment/>
      <protection/>
    </xf>
    <xf numFmtId="0" fontId="2" fillId="19" borderId="15" xfId="63" applyFont="1" applyFill="1" applyBorder="1">
      <alignment/>
      <protection/>
    </xf>
    <xf numFmtId="0" fontId="5" fillId="34" borderId="10" xfId="63" applyFont="1" applyFill="1" applyBorder="1" applyAlignment="1">
      <alignment horizontal="left" vertical="center" wrapText="1"/>
      <protection/>
    </xf>
    <xf numFmtId="0" fontId="5" fillId="34" borderId="10" xfId="63" applyFont="1" applyFill="1" applyBorder="1" applyAlignment="1">
      <alignment horizontal="center" vertical="center"/>
      <protection/>
    </xf>
    <xf numFmtId="2" fontId="5" fillId="34" borderId="10" xfId="63" applyNumberFormat="1" applyFont="1" applyFill="1" applyBorder="1" applyAlignment="1">
      <alignment horizontal="right" vertical="center"/>
      <protection/>
    </xf>
    <xf numFmtId="164" fontId="5" fillId="35" borderId="10" xfId="63" applyNumberFormat="1" applyFont="1" applyFill="1" applyBorder="1" applyAlignment="1">
      <alignment horizontal="right" vertical="center"/>
      <protection/>
    </xf>
    <xf numFmtId="164" fontId="5" fillId="19" borderId="10" xfId="63" applyNumberFormat="1" applyFont="1" applyFill="1" applyBorder="1" applyAlignment="1">
      <alignment horizontal="right" vertical="center"/>
      <protection/>
    </xf>
    <xf numFmtId="0" fontId="5" fillId="34" borderId="10" xfId="64" applyFont="1" applyFill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>
      <alignment horizontal="right"/>
      <protection/>
    </xf>
    <xf numFmtId="164" fontId="5" fillId="35" borderId="10" xfId="64" applyNumberFormat="1" applyFont="1" applyFill="1" applyBorder="1" applyAlignment="1">
      <alignment horizontal="right" vertical="center"/>
      <protection/>
    </xf>
    <xf numFmtId="164" fontId="5" fillId="19" borderId="10" xfId="64" applyNumberFormat="1" applyFont="1" applyFill="1" applyBorder="1" applyAlignment="1">
      <alignment horizontal="right" vertical="center"/>
      <protection/>
    </xf>
    <xf numFmtId="2" fontId="5" fillId="34" borderId="10" xfId="60" applyNumberFormat="1" applyFont="1" applyFill="1" applyBorder="1" applyAlignment="1">
      <alignment horizontal="center"/>
      <protection/>
    </xf>
    <xf numFmtId="2" fontId="47" fillId="34" borderId="10" xfId="60" applyNumberFormat="1" applyFont="1" applyFill="1" applyBorder="1" applyAlignment="1">
      <alignment horizontal="center"/>
      <protection/>
    </xf>
    <xf numFmtId="2" fontId="5" fillId="0" borderId="10" xfId="60" applyNumberFormat="1" applyFont="1" applyBorder="1" applyAlignment="1">
      <alignment horizontal="right"/>
      <protection/>
    </xf>
    <xf numFmtId="2" fontId="5" fillId="0" borderId="10" xfId="60" applyNumberFormat="1" applyFont="1" applyBorder="1" applyAlignment="1">
      <alignment horizontal="center"/>
      <protection/>
    </xf>
    <xf numFmtId="168" fontId="2" fillId="35" borderId="10" xfId="61" applyNumberFormat="1" applyFont="1" applyFill="1" applyBorder="1" applyAlignment="1">
      <alignment horizontal="right" vertical="center"/>
      <protection/>
    </xf>
    <xf numFmtId="2" fontId="2" fillId="19" borderId="10" xfId="61" applyNumberFormat="1" applyFont="1" applyFill="1" applyBorder="1" applyAlignment="1">
      <alignment horizontal="right"/>
      <protection/>
    </xf>
    <xf numFmtId="165" fontId="2" fillId="19" borderId="10" xfId="61" applyNumberFormat="1" applyFont="1" applyFill="1" applyBorder="1" applyAlignment="1">
      <alignment horizontal="right"/>
      <protection/>
    </xf>
    <xf numFmtId="166" fontId="2" fillId="35" borderId="10" xfId="64" applyNumberFormat="1" applyFont="1" applyFill="1" applyBorder="1" applyAlignment="1">
      <alignment horizontal="right" vertical="center"/>
      <protection/>
    </xf>
    <xf numFmtId="165" fontId="2" fillId="19" borderId="10" xfId="64" applyNumberFormat="1" applyFont="1" applyFill="1" applyBorder="1" applyAlignment="1">
      <alignment horizontal="right" vertical="center"/>
      <protection/>
    </xf>
    <xf numFmtId="168" fontId="2" fillId="19" borderId="10" xfId="64" applyNumberFormat="1" applyFont="1" applyFill="1" applyBorder="1" applyAlignment="1">
      <alignment horizontal="right" vertical="center"/>
      <protection/>
    </xf>
    <xf numFmtId="168" fontId="2" fillId="19" borderId="10" xfId="63" applyNumberFormat="1" applyFont="1" applyFill="1" applyBorder="1" applyAlignment="1">
      <alignment horizontal="right" vertical="center"/>
      <protection/>
    </xf>
    <xf numFmtId="0" fontId="2" fillId="34" borderId="14" xfId="60" applyFont="1" applyFill="1" applyBorder="1" applyAlignment="1">
      <alignment horizontal="center" vertical="center"/>
      <protection/>
    </xf>
    <xf numFmtId="0" fontId="2" fillId="34" borderId="11" xfId="60" applyFont="1" applyFill="1" applyBorder="1" applyAlignment="1">
      <alignment horizontal="center" vertical="center"/>
      <protection/>
    </xf>
    <xf numFmtId="0" fontId="2" fillId="34" borderId="14" xfId="60" applyFont="1" applyFill="1" applyBorder="1" applyAlignment="1">
      <alignment horizontal="left" vertical="center"/>
      <protection/>
    </xf>
    <xf numFmtId="0" fontId="2" fillId="34" borderId="11" xfId="60" applyFont="1" applyFill="1" applyBorder="1" applyAlignment="1">
      <alignment horizontal="left" vertical="center"/>
      <protection/>
    </xf>
    <xf numFmtId="0" fontId="2" fillId="34" borderId="14" xfId="60" applyFont="1" applyFill="1" applyBorder="1" applyAlignment="1">
      <alignment horizontal="left" vertical="center" wrapText="1"/>
      <protection/>
    </xf>
    <xf numFmtId="0" fontId="2" fillId="34" borderId="11" xfId="60" applyFont="1" applyFill="1" applyBorder="1" applyAlignment="1">
      <alignment horizontal="left" vertical="center" wrapText="1"/>
      <protection/>
    </xf>
    <xf numFmtId="0" fontId="2" fillId="34" borderId="11" xfId="60" applyFont="1" applyFill="1" applyBorder="1" applyAlignment="1">
      <alignment horizontal="left" vertical="center" wrapText="1"/>
      <protection/>
    </xf>
    <xf numFmtId="0" fontId="7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8" fillId="0" borderId="15" xfId="59" applyFont="1" applyBorder="1" applyAlignment="1">
      <alignment horizontal="center"/>
      <protection/>
    </xf>
    <xf numFmtId="0" fontId="2" fillId="34" borderId="14" xfId="60" applyFont="1" applyFill="1" applyBorder="1" applyAlignment="1">
      <alignment horizontal="left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5" fillId="34" borderId="18" xfId="60" applyFont="1" applyFill="1" applyBorder="1" applyAlignment="1">
      <alignment horizontal="left" vertical="center"/>
      <protection/>
    </xf>
    <xf numFmtId="0" fontId="5" fillId="34" borderId="12" xfId="60" applyFont="1" applyFill="1" applyBorder="1" applyAlignment="1">
      <alignment horizontal="left" vertical="center"/>
      <protection/>
    </xf>
    <xf numFmtId="0" fontId="47" fillId="0" borderId="18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2" fillId="34" borderId="14" xfId="61" applyFont="1" applyFill="1" applyBorder="1" applyAlignment="1">
      <alignment horizontal="center" vertical="center"/>
      <protection/>
    </xf>
    <xf numFmtId="0" fontId="2" fillId="34" borderId="11" xfId="61" applyFont="1" applyFill="1" applyBorder="1" applyAlignment="1">
      <alignment horizontal="center" vertical="center"/>
      <protection/>
    </xf>
    <xf numFmtId="0" fontId="2" fillId="34" borderId="14" xfId="61" applyFont="1" applyFill="1" applyBorder="1" applyAlignment="1">
      <alignment horizontal="left" vertical="center" wrapText="1"/>
      <protection/>
    </xf>
    <xf numFmtId="0" fontId="2" fillId="34" borderId="11" xfId="61" applyFont="1" applyFill="1" applyBorder="1" applyAlignment="1">
      <alignment horizontal="left" vertical="center" wrapText="1"/>
      <protection/>
    </xf>
    <xf numFmtId="0" fontId="2" fillId="34" borderId="14" xfId="61" applyFont="1" applyFill="1" applyBorder="1" applyAlignment="1">
      <alignment horizontal="left" vertical="center" wrapText="1"/>
      <protection/>
    </xf>
    <xf numFmtId="0" fontId="2" fillId="34" borderId="10" xfId="61" applyFont="1" applyFill="1" applyBorder="1" applyAlignment="1">
      <alignment horizontal="center" vertical="center"/>
      <protection/>
    </xf>
    <xf numFmtId="0" fontId="2" fillId="34" borderId="14" xfId="65" applyFont="1" applyFill="1" applyBorder="1" applyAlignment="1">
      <alignment horizontal="left" vertical="top" wrapText="1"/>
      <protection/>
    </xf>
    <xf numFmtId="0" fontId="2" fillId="34" borderId="11" xfId="65" applyFont="1" applyFill="1" applyBorder="1" applyAlignment="1">
      <alignment horizontal="left" vertical="top" wrapText="1"/>
      <protection/>
    </xf>
    <xf numFmtId="0" fontId="2" fillId="34" borderId="14" xfId="59" applyFont="1" applyFill="1" applyBorder="1" applyAlignment="1">
      <alignment horizontal="left" vertical="center" wrapText="1"/>
      <protection/>
    </xf>
    <xf numFmtId="0" fontId="2" fillId="34" borderId="11" xfId="59" applyFont="1" applyFill="1" applyBorder="1" applyAlignment="1">
      <alignment horizontal="left" vertical="center" wrapText="1"/>
      <protection/>
    </xf>
    <xf numFmtId="0" fontId="2" fillId="34" borderId="14" xfId="62" applyFont="1" applyFill="1" applyBorder="1" applyAlignment="1">
      <alignment horizontal="center" vertical="center"/>
      <protection/>
    </xf>
    <xf numFmtId="0" fontId="2" fillId="34" borderId="11" xfId="62" applyFont="1" applyFill="1" applyBorder="1" applyAlignment="1">
      <alignment horizontal="center" vertical="center"/>
      <protection/>
    </xf>
    <xf numFmtId="0" fontId="2" fillId="34" borderId="14" xfId="62" applyFont="1" applyFill="1" applyBorder="1" applyAlignment="1">
      <alignment horizontal="left" vertical="center" wrapText="1"/>
      <protection/>
    </xf>
    <xf numFmtId="0" fontId="2" fillId="34" borderId="11" xfId="62" applyFont="1" applyFill="1" applyBorder="1" applyAlignment="1">
      <alignment horizontal="left" vertical="center" wrapText="1"/>
      <protection/>
    </xf>
    <xf numFmtId="0" fontId="2" fillId="34" borderId="14" xfId="62" applyFont="1" applyFill="1" applyBorder="1" applyAlignment="1">
      <alignment horizontal="left" vertical="center" wrapText="1"/>
      <protection/>
    </xf>
    <xf numFmtId="0" fontId="2" fillId="34" borderId="14" xfId="59" applyFont="1" applyFill="1" applyBorder="1" applyAlignment="1">
      <alignment horizontal="center" vertical="center"/>
      <protection/>
    </xf>
    <xf numFmtId="0" fontId="2" fillId="34" borderId="11" xfId="59" applyFont="1" applyFill="1" applyBorder="1" applyAlignment="1">
      <alignment horizontal="center" vertical="center"/>
      <protection/>
    </xf>
    <xf numFmtId="0" fontId="5" fillId="34" borderId="18" xfId="62" applyFont="1" applyFill="1" applyBorder="1" applyAlignment="1">
      <alignment horizontal="left" vertical="center" wrapText="1"/>
      <protection/>
    </xf>
    <xf numFmtId="0" fontId="5" fillId="34" borderId="12" xfId="62" applyFont="1" applyFill="1" applyBorder="1" applyAlignment="1">
      <alignment horizontal="left" vertical="center" wrapText="1"/>
      <protection/>
    </xf>
    <xf numFmtId="0" fontId="2" fillId="34" borderId="14" xfId="63" applyFont="1" applyFill="1" applyBorder="1" applyAlignment="1">
      <alignment horizontal="center" vertical="center"/>
      <protection/>
    </xf>
    <xf numFmtId="0" fontId="2" fillId="34" borderId="11" xfId="63" applyFont="1" applyFill="1" applyBorder="1" applyAlignment="1">
      <alignment horizontal="center" vertical="center"/>
      <protection/>
    </xf>
    <xf numFmtId="0" fontId="2" fillId="34" borderId="14" xfId="63" applyFont="1" applyFill="1" applyBorder="1" applyAlignment="1">
      <alignment horizontal="left" vertical="center"/>
      <protection/>
    </xf>
    <xf numFmtId="0" fontId="2" fillId="34" borderId="11" xfId="63" applyFont="1" applyFill="1" applyBorder="1" applyAlignment="1">
      <alignment horizontal="left" vertical="center"/>
      <protection/>
    </xf>
    <xf numFmtId="0" fontId="2" fillId="34" borderId="14" xfId="63" applyFont="1" applyFill="1" applyBorder="1" applyAlignment="1">
      <alignment horizontal="left" vertical="center" wrapText="1"/>
      <protection/>
    </xf>
    <xf numFmtId="0" fontId="2" fillId="34" borderId="11" xfId="63" applyFont="1" applyFill="1" applyBorder="1" applyAlignment="1">
      <alignment horizontal="left" vertical="center" wrapText="1"/>
      <protection/>
    </xf>
    <xf numFmtId="0" fontId="2" fillId="34" borderId="14" xfId="63" applyFont="1" applyFill="1" applyBorder="1" applyAlignment="1">
      <alignment horizontal="left" vertical="center"/>
      <protection/>
    </xf>
    <xf numFmtId="0" fontId="47" fillId="0" borderId="18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5" fillId="34" borderId="18" xfId="63" applyFont="1" applyFill="1" applyBorder="1" applyAlignment="1">
      <alignment horizontal="left" vertical="center"/>
      <protection/>
    </xf>
    <xf numFmtId="0" fontId="5" fillId="34" borderId="12" xfId="63" applyFont="1" applyFill="1" applyBorder="1" applyAlignment="1">
      <alignment horizontal="left" vertical="center"/>
      <protection/>
    </xf>
    <xf numFmtId="0" fontId="2" fillId="34" borderId="14" xfId="64" applyFont="1" applyFill="1" applyBorder="1" applyAlignment="1">
      <alignment horizontal="left" vertical="center"/>
      <protection/>
    </xf>
    <xf numFmtId="0" fontId="2" fillId="34" borderId="11" xfId="64" applyFont="1" applyFill="1" applyBorder="1" applyAlignment="1">
      <alignment horizontal="left" vertical="center"/>
      <protection/>
    </xf>
    <xf numFmtId="0" fontId="2" fillId="34" borderId="14" xfId="64" applyFont="1" applyFill="1" applyBorder="1" applyAlignment="1">
      <alignment horizontal="left" vertical="top" wrapText="1"/>
      <protection/>
    </xf>
    <xf numFmtId="0" fontId="2" fillId="34" borderId="11" xfId="64" applyFont="1" applyFill="1" applyBorder="1" applyAlignment="1">
      <alignment horizontal="left" vertical="top" wrapText="1"/>
      <protection/>
    </xf>
    <xf numFmtId="0" fontId="2" fillId="34" borderId="14" xfId="64" applyFont="1" applyFill="1" applyBorder="1" applyAlignment="1">
      <alignment horizontal="center" vertical="center"/>
      <protection/>
    </xf>
    <xf numFmtId="0" fontId="2" fillId="34" borderId="11" xfId="64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left" vertical="center"/>
      <protection/>
    </xf>
    <xf numFmtId="0" fontId="2" fillId="34" borderId="14" xfId="64" applyFont="1" applyFill="1" applyBorder="1" applyAlignment="1">
      <alignment horizontal="left" vertical="center" wrapText="1"/>
      <protection/>
    </xf>
    <xf numFmtId="0" fontId="2" fillId="34" borderId="11" xfId="64" applyFont="1" applyFill="1" applyBorder="1" applyAlignment="1">
      <alignment horizontal="left" vertical="center" wrapText="1"/>
      <protection/>
    </xf>
    <xf numFmtId="0" fontId="2" fillId="34" borderId="10" xfId="63" applyFont="1" applyFill="1" applyBorder="1" applyAlignment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Денежный 5" xfId="47"/>
    <cellStyle name="Денежный 6" xfId="48"/>
    <cellStyle name="Денежный 7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6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="70" zoomScaleNormal="70" zoomScalePageLayoutView="0" workbookViewId="0" topLeftCell="A1">
      <selection activeCell="B23" sqref="B23:C24"/>
    </sheetView>
  </sheetViews>
  <sheetFormatPr defaultColWidth="8.796875" defaultRowHeight="14.25"/>
  <cols>
    <col min="1" max="1" width="3.5" style="0" customWidth="1"/>
    <col min="2" max="2" width="25.5" style="0" customWidth="1"/>
    <col min="3" max="3" width="5.59765625" style="0" customWidth="1"/>
    <col min="4" max="4" width="6.69921875" style="0" bestFit="1" customWidth="1"/>
    <col min="5" max="5" width="7.5" style="0" bestFit="1" customWidth="1"/>
    <col min="6" max="6" width="5.19921875" style="0" bestFit="1" customWidth="1"/>
    <col min="7" max="7" width="7.69921875" style="0" customWidth="1"/>
    <col min="8" max="8" width="6.69921875" style="0" bestFit="1" customWidth="1"/>
    <col min="9" max="10" width="5.8984375" style="0" bestFit="1" customWidth="1"/>
    <col min="11" max="11" width="8.5" style="0" customWidth="1"/>
    <col min="12" max="12" width="9.09765625" style="0" customWidth="1"/>
    <col min="13" max="13" width="6.8984375" style="0" customWidth="1"/>
    <col min="14" max="14" width="6.5" style="0" bestFit="1" customWidth="1"/>
    <col min="15" max="15" width="8.3984375" style="0" bestFit="1" customWidth="1"/>
    <col min="16" max="16" width="9" style="0" customWidth="1"/>
    <col min="17" max="17" width="8.09765625" style="0" customWidth="1"/>
    <col min="18" max="18" width="7.59765625" style="0" bestFit="1" customWidth="1"/>
    <col min="19" max="19" width="7.09765625" style="0" bestFit="1" customWidth="1"/>
    <col min="20" max="20" width="7.5" style="0" bestFit="1" customWidth="1"/>
    <col min="21" max="21" width="9.09765625" style="0" customWidth="1"/>
  </cols>
  <sheetData>
    <row r="1" spans="1:22" ht="20.25">
      <c r="A1" s="293" t="s">
        <v>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8.75" customHeight="1">
      <c r="A2" s="298" t="s">
        <v>0</v>
      </c>
      <c r="B2" s="298" t="s">
        <v>1</v>
      </c>
      <c r="C2" s="298" t="s">
        <v>2</v>
      </c>
      <c r="D2" s="294" t="s">
        <v>3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2" ht="36.75" customHeight="1">
      <c r="A3" s="299"/>
      <c r="B3" s="299"/>
      <c r="C3" s="299"/>
      <c r="D3" s="239" t="s">
        <v>29</v>
      </c>
      <c r="E3" s="239" t="s">
        <v>30</v>
      </c>
      <c r="F3" s="239" t="s">
        <v>31</v>
      </c>
      <c r="G3" s="240" t="s">
        <v>4</v>
      </c>
      <c r="H3" s="239" t="s">
        <v>32</v>
      </c>
      <c r="I3" s="239" t="s">
        <v>33</v>
      </c>
      <c r="J3" s="239" t="s">
        <v>34</v>
      </c>
      <c r="K3" s="240" t="s">
        <v>5</v>
      </c>
      <c r="L3" s="241" t="s">
        <v>6</v>
      </c>
      <c r="M3" s="239" t="s">
        <v>35</v>
      </c>
      <c r="N3" s="239" t="s">
        <v>36</v>
      </c>
      <c r="O3" s="239" t="s">
        <v>37</v>
      </c>
      <c r="P3" s="240" t="s">
        <v>7</v>
      </c>
      <c r="Q3" s="241" t="s">
        <v>8</v>
      </c>
      <c r="R3" s="239" t="s">
        <v>38</v>
      </c>
      <c r="S3" s="239" t="s">
        <v>39</v>
      </c>
      <c r="T3" s="239" t="s">
        <v>40</v>
      </c>
      <c r="U3" s="240" t="s">
        <v>9</v>
      </c>
      <c r="V3" s="241" t="s">
        <v>10</v>
      </c>
    </row>
    <row r="4" spans="1:22" ht="15">
      <c r="A4" s="302" t="s">
        <v>67</v>
      </c>
      <c r="B4" s="303"/>
      <c r="C4" s="303"/>
      <c r="D4" s="303"/>
      <c r="E4" s="303"/>
      <c r="F4" s="303"/>
      <c r="G4" s="242"/>
      <c r="H4" s="243"/>
      <c r="I4" s="243"/>
      <c r="J4" s="243"/>
      <c r="K4" s="242"/>
      <c r="L4" s="244"/>
      <c r="M4" s="243"/>
      <c r="N4" s="243"/>
      <c r="O4" s="243"/>
      <c r="P4" s="242"/>
      <c r="Q4" s="244"/>
      <c r="R4" s="243"/>
      <c r="S4" s="243"/>
      <c r="T4" s="243"/>
      <c r="U4" s="242"/>
      <c r="V4" s="245"/>
    </row>
    <row r="5" spans="1:22" ht="15">
      <c r="A5" s="286">
        <v>1</v>
      </c>
      <c r="B5" s="290" t="s">
        <v>25</v>
      </c>
      <c r="C5" s="30" t="s">
        <v>11</v>
      </c>
      <c r="D5" s="10"/>
      <c r="E5" s="131">
        <v>3</v>
      </c>
      <c r="F5" s="106"/>
      <c r="G5" s="132">
        <f aca="true" t="shared" si="0" ref="G5:G35">SUM(D5:F5)</f>
        <v>3</v>
      </c>
      <c r="H5" s="131">
        <v>1</v>
      </c>
      <c r="I5" s="106"/>
      <c r="J5" s="106"/>
      <c r="K5" s="132">
        <f aca="true" t="shared" si="1" ref="K5:K12">SUM(H5:J5)</f>
        <v>1</v>
      </c>
      <c r="L5" s="133">
        <f aca="true" t="shared" si="2" ref="L5:L35">G5+K5</f>
        <v>4</v>
      </c>
      <c r="M5" s="106"/>
      <c r="N5" s="134"/>
      <c r="O5" s="135"/>
      <c r="P5" s="132"/>
      <c r="Q5" s="133">
        <f aca="true" t="shared" si="3" ref="Q5:Q35">L5+P5</f>
        <v>4</v>
      </c>
      <c r="R5" s="135">
        <v>3</v>
      </c>
      <c r="S5" s="135">
        <v>4</v>
      </c>
      <c r="T5" s="135"/>
      <c r="U5" s="132">
        <f>SUM(R5:T5)</f>
        <v>7</v>
      </c>
      <c r="V5" s="136">
        <f aca="true" t="shared" si="4" ref="V5:V38">Q5+U5</f>
        <v>11</v>
      </c>
    </row>
    <row r="6" spans="1:22" ht="15">
      <c r="A6" s="287"/>
      <c r="B6" s="292"/>
      <c r="C6" s="30" t="s">
        <v>12</v>
      </c>
      <c r="D6" s="10"/>
      <c r="E6" s="9">
        <v>27.96</v>
      </c>
      <c r="F6" s="10"/>
      <c r="G6" s="111">
        <f t="shared" si="0"/>
        <v>27.96</v>
      </c>
      <c r="H6" s="9">
        <v>9.33</v>
      </c>
      <c r="I6" s="10"/>
      <c r="J6" s="10"/>
      <c r="K6" s="111">
        <f t="shared" si="1"/>
        <v>9.33</v>
      </c>
      <c r="L6" s="121">
        <f t="shared" si="2"/>
        <v>37.29</v>
      </c>
      <c r="M6" s="10"/>
      <c r="N6" s="32"/>
      <c r="O6" s="8"/>
      <c r="P6" s="111"/>
      <c r="Q6" s="118">
        <f t="shared" si="3"/>
        <v>37.29</v>
      </c>
      <c r="R6" s="8">
        <v>18.81</v>
      </c>
      <c r="S6" s="8">
        <v>25.08</v>
      </c>
      <c r="T6" s="8"/>
      <c r="U6" s="111">
        <f>SUM(R6:T6)</f>
        <v>43.89</v>
      </c>
      <c r="V6" s="115">
        <f t="shared" si="4"/>
        <v>81.18</v>
      </c>
    </row>
    <row r="7" spans="1:22" ht="15">
      <c r="A7" s="286">
        <v>2</v>
      </c>
      <c r="B7" s="290" t="s">
        <v>49</v>
      </c>
      <c r="C7" s="30" t="s">
        <v>11</v>
      </c>
      <c r="D7" s="106">
        <v>2</v>
      </c>
      <c r="E7" s="106"/>
      <c r="F7" s="106"/>
      <c r="G7" s="132">
        <f t="shared" si="0"/>
        <v>2</v>
      </c>
      <c r="H7" s="131">
        <v>1</v>
      </c>
      <c r="I7" s="106"/>
      <c r="J7" s="106"/>
      <c r="K7" s="132">
        <f t="shared" si="1"/>
        <v>1</v>
      </c>
      <c r="L7" s="133">
        <f t="shared" si="2"/>
        <v>3</v>
      </c>
      <c r="M7" s="106"/>
      <c r="N7" s="134"/>
      <c r="O7" s="135"/>
      <c r="P7" s="132"/>
      <c r="Q7" s="133">
        <f t="shared" si="3"/>
        <v>3</v>
      </c>
      <c r="R7" s="135"/>
      <c r="S7" s="135"/>
      <c r="T7" s="135"/>
      <c r="U7" s="132"/>
      <c r="V7" s="136">
        <f t="shared" si="4"/>
        <v>3</v>
      </c>
    </row>
    <row r="8" spans="1:22" ht="15">
      <c r="A8" s="287"/>
      <c r="B8" s="291"/>
      <c r="C8" s="30" t="s">
        <v>12</v>
      </c>
      <c r="D8" s="10">
        <v>145.04</v>
      </c>
      <c r="E8" s="10"/>
      <c r="F8" s="10"/>
      <c r="G8" s="111">
        <f t="shared" si="0"/>
        <v>145.04</v>
      </c>
      <c r="H8" s="9">
        <v>44.5</v>
      </c>
      <c r="I8" s="10"/>
      <c r="J8" s="10"/>
      <c r="K8" s="111">
        <f t="shared" si="1"/>
        <v>44.5</v>
      </c>
      <c r="L8" s="121">
        <f t="shared" si="2"/>
        <v>189.54</v>
      </c>
      <c r="M8" s="10"/>
      <c r="N8" s="32"/>
      <c r="O8" s="8"/>
      <c r="P8" s="111"/>
      <c r="Q8" s="118">
        <f t="shared" si="3"/>
        <v>189.54</v>
      </c>
      <c r="R8" s="8"/>
      <c r="S8" s="8"/>
      <c r="T8" s="8"/>
      <c r="U8" s="111"/>
      <c r="V8" s="115">
        <f t="shared" si="4"/>
        <v>189.54</v>
      </c>
    </row>
    <row r="9" spans="1:22" ht="15">
      <c r="A9" s="286">
        <v>3</v>
      </c>
      <c r="B9" s="297" t="s">
        <v>15</v>
      </c>
      <c r="C9" s="30" t="s">
        <v>11</v>
      </c>
      <c r="D9" s="10"/>
      <c r="E9" s="131">
        <v>2</v>
      </c>
      <c r="F9" s="131">
        <v>1</v>
      </c>
      <c r="G9" s="132">
        <f t="shared" si="0"/>
        <v>3</v>
      </c>
      <c r="H9" s="131">
        <v>2</v>
      </c>
      <c r="I9" s="106"/>
      <c r="J9" s="106"/>
      <c r="K9" s="132">
        <f t="shared" si="1"/>
        <v>2</v>
      </c>
      <c r="L9" s="133">
        <f t="shared" si="2"/>
        <v>5</v>
      </c>
      <c r="M9" s="106"/>
      <c r="N9" s="134"/>
      <c r="O9" s="135"/>
      <c r="P9" s="132"/>
      <c r="Q9" s="133">
        <f t="shared" si="3"/>
        <v>5</v>
      </c>
      <c r="R9" s="135"/>
      <c r="S9" s="135"/>
      <c r="T9" s="135"/>
      <c r="U9" s="132"/>
      <c r="V9" s="136">
        <f t="shared" si="4"/>
        <v>5</v>
      </c>
    </row>
    <row r="10" spans="1:22" ht="15">
      <c r="A10" s="287"/>
      <c r="B10" s="292"/>
      <c r="C10" s="30" t="s">
        <v>12</v>
      </c>
      <c r="D10" s="10"/>
      <c r="E10" s="9">
        <v>42.54</v>
      </c>
      <c r="F10" s="9">
        <v>21.27</v>
      </c>
      <c r="G10" s="111">
        <f t="shared" si="0"/>
        <v>63.81</v>
      </c>
      <c r="H10" s="9">
        <v>42.54</v>
      </c>
      <c r="I10" s="10"/>
      <c r="J10" s="10"/>
      <c r="K10" s="111">
        <f t="shared" si="1"/>
        <v>42.54</v>
      </c>
      <c r="L10" s="121">
        <f t="shared" si="2"/>
        <v>106.35</v>
      </c>
      <c r="M10" s="10"/>
      <c r="N10" s="32"/>
      <c r="O10" s="8"/>
      <c r="P10" s="111"/>
      <c r="Q10" s="118">
        <f t="shared" si="3"/>
        <v>106.35</v>
      </c>
      <c r="R10" s="8"/>
      <c r="S10" s="8"/>
      <c r="T10" s="8"/>
      <c r="U10" s="111"/>
      <c r="V10" s="115">
        <f t="shared" si="4"/>
        <v>106.35</v>
      </c>
    </row>
    <row r="11" spans="1:22" ht="15">
      <c r="A11" s="286">
        <v>4</v>
      </c>
      <c r="B11" s="290" t="s">
        <v>58</v>
      </c>
      <c r="C11" s="30" t="s">
        <v>11</v>
      </c>
      <c r="D11" s="131">
        <v>4</v>
      </c>
      <c r="E11" s="10"/>
      <c r="F11" s="10"/>
      <c r="G11" s="132">
        <f t="shared" si="0"/>
        <v>4</v>
      </c>
      <c r="H11" s="131">
        <v>3</v>
      </c>
      <c r="I11" s="106"/>
      <c r="J11" s="106"/>
      <c r="K11" s="132">
        <f t="shared" si="1"/>
        <v>3</v>
      </c>
      <c r="L11" s="133">
        <f t="shared" si="2"/>
        <v>7</v>
      </c>
      <c r="M11" s="106">
        <v>2</v>
      </c>
      <c r="N11" s="105">
        <v>3</v>
      </c>
      <c r="O11" s="135">
        <v>1</v>
      </c>
      <c r="P11" s="132">
        <f>SUM(M11:O11)</f>
        <v>6</v>
      </c>
      <c r="Q11" s="133">
        <f t="shared" si="3"/>
        <v>13</v>
      </c>
      <c r="R11" s="135"/>
      <c r="S11" s="135"/>
      <c r="T11" s="135"/>
      <c r="U11" s="132"/>
      <c r="V11" s="136">
        <f t="shared" si="4"/>
        <v>13</v>
      </c>
    </row>
    <row r="12" spans="1:22" ht="15">
      <c r="A12" s="287"/>
      <c r="B12" s="292"/>
      <c r="C12" s="30" t="s">
        <v>12</v>
      </c>
      <c r="D12" s="9">
        <v>430.44</v>
      </c>
      <c r="E12" s="10"/>
      <c r="F12" s="10"/>
      <c r="G12" s="111">
        <f t="shared" si="0"/>
        <v>430.44</v>
      </c>
      <c r="H12" s="9">
        <v>401.39</v>
      </c>
      <c r="I12" s="10"/>
      <c r="J12" s="10"/>
      <c r="K12" s="111">
        <f t="shared" si="1"/>
        <v>401.39</v>
      </c>
      <c r="L12" s="121">
        <f t="shared" si="2"/>
        <v>831.8299999999999</v>
      </c>
      <c r="M12" s="10">
        <v>332</v>
      </c>
      <c r="N12" s="33">
        <v>612.64</v>
      </c>
      <c r="O12" s="8">
        <v>63.81</v>
      </c>
      <c r="P12" s="111">
        <f>SUM(M12:O12)</f>
        <v>1008.45</v>
      </c>
      <c r="Q12" s="118">
        <f t="shared" si="3"/>
        <v>1840.28</v>
      </c>
      <c r="R12" s="8"/>
      <c r="S12" s="8"/>
      <c r="T12" s="8"/>
      <c r="U12" s="111"/>
      <c r="V12" s="115">
        <f t="shared" si="4"/>
        <v>1840.28</v>
      </c>
    </row>
    <row r="13" spans="1:22" ht="18">
      <c r="A13" s="286">
        <v>5</v>
      </c>
      <c r="B13" s="297" t="s">
        <v>16</v>
      </c>
      <c r="C13" s="6" t="s">
        <v>54</v>
      </c>
      <c r="D13" s="125">
        <v>1.8</v>
      </c>
      <c r="E13" s="126"/>
      <c r="F13" s="126"/>
      <c r="G13" s="127">
        <f t="shared" si="0"/>
        <v>1.8</v>
      </c>
      <c r="H13" s="126"/>
      <c r="I13" s="126"/>
      <c r="J13" s="126"/>
      <c r="K13" s="127"/>
      <c r="L13" s="128">
        <f t="shared" si="2"/>
        <v>1.8</v>
      </c>
      <c r="M13" s="126"/>
      <c r="N13" s="137"/>
      <c r="O13" s="129"/>
      <c r="P13" s="127"/>
      <c r="Q13" s="128">
        <f t="shared" si="3"/>
        <v>1.8</v>
      </c>
      <c r="R13" s="129"/>
      <c r="S13" s="129"/>
      <c r="T13" s="129"/>
      <c r="U13" s="127"/>
      <c r="V13" s="130">
        <f t="shared" si="4"/>
        <v>1.8</v>
      </c>
    </row>
    <row r="14" spans="1:22" ht="15">
      <c r="A14" s="287"/>
      <c r="B14" s="292"/>
      <c r="C14" s="30" t="s">
        <v>12</v>
      </c>
      <c r="D14" s="9">
        <v>3036.19</v>
      </c>
      <c r="E14" s="10"/>
      <c r="F14" s="10"/>
      <c r="G14" s="111">
        <f t="shared" si="0"/>
        <v>3036.19</v>
      </c>
      <c r="H14" s="10"/>
      <c r="I14" s="10"/>
      <c r="J14" s="10"/>
      <c r="K14" s="111"/>
      <c r="L14" s="121">
        <f t="shared" si="2"/>
        <v>3036.19</v>
      </c>
      <c r="M14" s="10"/>
      <c r="N14" s="33"/>
      <c r="O14" s="8"/>
      <c r="P14" s="111"/>
      <c r="Q14" s="118">
        <f t="shared" si="3"/>
        <v>3036.19</v>
      </c>
      <c r="R14" s="8"/>
      <c r="S14" s="8"/>
      <c r="T14" s="8"/>
      <c r="U14" s="111"/>
      <c r="V14" s="115">
        <f t="shared" si="4"/>
        <v>3036.19</v>
      </c>
    </row>
    <row r="15" spans="1:22" ht="15">
      <c r="A15" s="286">
        <v>6</v>
      </c>
      <c r="B15" s="297" t="s">
        <v>17</v>
      </c>
      <c r="C15" s="30" t="s">
        <v>11</v>
      </c>
      <c r="D15" s="131">
        <v>1</v>
      </c>
      <c r="E15" s="106"/>
      <c r="F15" s="106"/>
      <c r="G15" s="132">
        <f t="shared" si="0"/>
        <v>1</v>
      </c>
      <c r="H15" s="106"/>
      <c r="I15" s="106"/>
      <c r="J15" s="106"/>
      <c r="K15" s="132"/>
      <c r="L15" s="133">
        <f t="shared" si="2"/>
        <v>1</v>
      </c>
      <c r="M15" s="106"/>
      <c r="N15" s="105"/>
      <c r="O15" s="135"/>
      <c r="P15" s="132"/>
      <c r="Q15" s="133">
        <f t="shared" si="3"/>
        <v>1</v>
      </c>
      <c r="R15" s="135"/>
      <c r="S15" s="135"/>
      <c r="T15" s="135"/>
      <c r="U15" s="132"/>
      <c r="V15" s="136">
        <f t="shared" si="4"/>
        <v>1</v>
      </c>
    </row>
    <row r="16" spans="1:22" ht="15">
      <c r="A16" s="287"/>
      <c r="B16" s="292"/>
      <c r="C16" s="30" t="s">
        <v>12</v>
      </c>
      <c r="D16" s="9">
        <v>1427.62</v>
      </c>
      <c r="E16" s="10"/>
      <c r="F16" s="10"/>
      <c r="G16" s="111">
        <f t="shared" si="0"/>
        <v>1427.62</v>
      </c>
      <c r="H16" s="10"/>
      <c r="I16" s="10"/>
      <c r="J16" s="10"/>
      <c r="K16" s="111"/>
      <c r="L16" s="121">
        <f t="shared" si="2"/>
        <v>1427.62</v>
      </c>
      <c r="M16" s="10"/>
      <c r="N16" s="33"/>
      <c r="O16" s="8"/>
      <c r="P16" s="111"/>
      <c r="Q16" s="118">
        <f t="shared" si="3"/>
        <v>1427.62</v>
      </c>
      <c r="R16" s="8"/>
      <c r="S16" s="8"/>
      <c r="T16" s="8"/>
      <c r="U16" s="111"/>
      <c r="V16" s="115">
        <f t="shared" si="4"/>
        <v>1427.62</v>
      </c>
    </row>
    <row r="17" spans="1:22" ht="15">
      <c r="A17" s="286">
        <v>7</v>
      </c>
      <c r="B17" s="297" t="s">
        <v>18</v>
      </c>
      <c r="C17" s="30" t="s">
        <v>19</v>
      </c>
      <c r="D17" s="9"/>
      <c r="E17" s="31"/>
      <c r="F17" s="10"/>
      <c r="G17" s="111"/>
      <c r="H17" s="10"/>
      <c r="I17" s="10"/>
      <c r="J17" s="10"/>
      <c r="K17" s="111"/>
      <c r="L17" s="121"/>
      <c r="M17" s="10">
        <v>11.36</v>
      </c>
      <c r="N17" s="33"/>
      <c r="O17" s="8"/>
      <c r="P17" s="111">
        <f>SUM(M17:O17)</f>
        <v>11.36</v>
      </c>
      <c r="Q17" s="118">
        <f t="shared" si="3"/>
        <v>11.36</v>
      </c>
      <c r="R17" s="8"/>
      <c r="S17" s="8"/>
      <c r="T17" s="8"/>
      <c r="U17" s="111"/>
      <c r="V17" s="115">
        <f t="shared" si="4"/>
        <v>11.36</v>
      </c>
    </row>
    <row r="18" spans="1:22" ht="15">
      <c r="A18" s="287"/>
      <c r="B18" s="292"/>
      <c r="C18" s="30" t="s">
        <v>12</v>
      </c>
      <c r="D18" s="9"/>
      <c r="E18" s="9"/>
      <c r="F18" s="10"/>
      <c r="G18" s="111"/>
      <c r="H18" s="10"/>
      <c r="I18" s="10"/>
      <c r="J18" s="10"/>
      <c r="K18" s="111"/>
      <c r="L18" s="121"/>
      <c r="M18" s="10">
        <v>1803.93</v>
      </c>
      <c r="N18" s="33"/>
      <c r="O18" s="8"/>
      <c r="P18" s="111">
        <f>SUM(M18:O18)</f>
        <v>1803.93</v>
      </c>
      <c r="Q18" s="118">
        <f t="shared" si="3"/>
        <v>1803.93</v>
      </c>
      <c r="R18" s="8"/>
      <c r="S18" s="8"/>
      <c r="T18" s="8"/>
      <c r="U18" s="111"/>
      <c r="V18" s="115">
        <f t="shared" si="4"/>
        <v>1803.93</v>
      </c>
    </row>
    <row r="19" spans="1:22" ht="15">
      <c r="A19" s="286">
        <v>8</v>
      </c>
      <c r="B19" s="290" t="s">
        <v>71</v>
      </c>
      <c r="C19" s="6" t="s">
        <v>42</v>
      </c>
      <c r="D19" s="138">
        <v>25</v>
      </c>
      <c r="E19" s="138"/>
      <c r="F19" s="106"/>
      <c r="G19" s="132">
        <f t="shared" si="0"/>
        <v>25</v>
      </c>
      <c r="H19" s="106"/>
      <c r="I19" s="106"/>
      <c r="J19" s="106"/>
      <c r="K19" s="132"/>
      <c r="L19" s="133">
        <f t="shared" si="2"/>
        <v>25</v>
      </c>
      <c r="M19" s="106"/>
      <c r="N19" s="105"/>
      <c r="O19" s="135"/>
      <c r="P19" s="132"/>
      <c r="Q19" s="133">
        <f t="shared" si="3"/>
        <v>25</v>
      </c>
      <c r="R19" s="135"/>
      <c r="S19" s="135"/>
      <c r="T19" s="135"/>
      <c r="U19" s="132"/>
      <c r="V19" s="136">
        <f t="shared" si="4"/>
        <v>25</v>
      </c>
    </row>
    <row r="20" spans="1:22" ht="15">
      <c r="A20" s="287"/>
      <c r="B20" s="291"/>
      <c r="C20" s="6" t="s">
        <v>12</v>
      </c>
      <c r="D20" s="9">
        <v>341.26</v>
      </c>
      <c r="E20" s="9"/>
      <c r="F20" s="10"/>
      <c r="G20" s="111">
        <f t="shared" si="0"/>
        <v>341.26</v>
      </c>
      <c r="H20" s="10"/>
      <c r="I20" s="10"/>
      <c r="J20" s="10"/>
      <c r="K20" s="111"/>
      <c r="L20" s="121">
        <f t="shared" si="2"/>
        <v>341.26</v>
      </c>
      <c r="M20" s="10"/>
      <c r="N20" s="33"/>
      <c r="O20" s="8"/>
      <c r="P20" s="111"/>
      <c r="Q20" s="118">
        <f t="shared" si="3"/>
        <v>341.26</v>
      </c>
      <c r="R20" s="8"/>
      <c r="S20" s="8"/>
      <c r="T20" s="8"/>
      <c r="U20" s="111"/>
      <c r="V20" s="115">
        <f t="shared" si="4"/>
        <v>341.26</v>
      </c>
    </row>
    <row r="21" spans="1:22" s="7" customFormat="1" ht="18">
      <c r="A21" s="286">
        <v>9</v>
      </c>
      <c r="B21" s="290" t="s">
        <v>50</v>
      </c>
      <c r="C21" s="6" t="s">
        <v>51</v>
      </c>
      <c r="D21" s="9"/>
      <c r="E21" s="9">
        <v>0.42</v>
      </c>
      <c r="F21" s="10"/>
      <c r="G21" s="111">
        <f t="shared" si="0"/>
        <v>0.42</v>
      </c>
      <c r="H21" s="10"/>
      <c r="I21" s="10"/>
      <c r="J21" s="10"/>
      <c r="K21" s="111"/>
      <c r="L21" s="121">
        <f t="shared" si="2"/>
        <v>0.42</v>
      </c>
      <c r="M21" s="10"/>
      <c r="N21" s="33"/>
      <c r="O21" s="11"/>
      <c r="P21" s="111"/>
      <c r="Q21" s="118">
        <f t="shared" si="3"/>
        <v>0.42</v>
      </c>
      <c r="R21" s="11"/>
      <c r="S21" s="11"/>
      <c r="T21" s="11"/>
      <c r="U21" s="111"/>
      <c r="V21" s="115">
        <f t="shared" si="4"/>
        <v>0.42</v>
      </c>
    </row>
    <row r="22" spans="1:22" s="7" customFormat="1" ht="15">
      <c r="A22" s="287"/>
      <c r="B22" s="291"/>
      <c r="C22" s="6" t="s">
        <v>12</v>
      </c>
      <c r="D22" s="9"/>
      <c r="E22" s="9">
        <v>402.61</v>
      </c>
      <c r="F22" s="10"/>
      <c r="G22" s="111">
        <f t="shared" si="0"/>
        <v>402.61</v>
      </c>
      <c r="H22" s="10"/>
      <c r="I22" s="10"/>
      <c r="J22" s="10"/>
      <c r="K22" s="111"/>
      <c r="L22" s="121">
        <f t="shared" si="2"/>
        <v>402.61</v>
      </c>
      <c r="M22" s="10"/>
      <c r="N22" s="33"/>
      <c r="O22" s="11"/>
      <c r="P22" s="111"/>
      <c r="Q22" s="118">
        <f t="shared" si="3"/>
        <v>402.61</v>
      </c>
      <c r="R22" s="11"/>
      <c r="S22" s="11"/>
      <c r="T22" s="11"/>
      <c r="U22" s="111"/>
      <c r="V22" s="115">
        <f t="shared" si="4"/>
        <v>402.61</v>
      </c>
    </row>
    <row r="23" spans="1:22" s="7" customFormat="1" ht="18">
      <c r="A23" s="286">
        <v>10</v>
      </c>
      <c r="B23" s="290" t="s">
        <v>77</v>
      </c>
      <c r="C23" s="6" t="s">
        <v>54</v>
      </c>
      <c r="D23" s="9"/>
      <c r="E23" s="9"/>
      <c r="F23" s="10"/>
      <c r="G23" s="111"/>
      <c r="H23" s="10"/>
      <c r="I23" s="10"/>
      <c r="J23" s="10"/>
      <c r="K23" s="111"/>
      <c r="L23" s="121"/>
      <c r="M23" s="10"/>
      <c r="N23" s="105">
        <v>29</v>
      </c>
      <c r="O23" s="106">
        <v>1</v>
      </c>
      <c r="P23" s="132">
        <f aca="true" t="shared" si="5" ref="P23:P35">SUM(M23:O23)</f>
        <v>30</v>
      </c>
      <c r="Q23" s="133">
        <f t="shared" si="3"/>
        <v>30</v>
      </c>
      <c r="R23" s="106"/>
      <c r="S23" s="106"/>
      <c r="T23" s="106"/>
      <c r="U23" s="132"/>
      <c r="V23" s="136">
        <f t="shared" si="4"/>
        <v>30</v>
      </c>
    </row>
    <row r="24" spans="1:22" s="7" customFormat="1" ht="15">
      <c r="A24" s="287"/>
      <c r="B24" s="291"/>
      <c r="C24" s="6" t="s">
        <v>12</v>
      </c>
      <c r="D24" s="9"/>
      <c r="E24" s="9"/>
      <c r="F24" s="10"/>
      <c r="G24" s="111"/>
      <c r="H24" s="10"/>
      <c r="I24" s="10"/>
      <c r="J24" s="10"/>
      <c r="K24" s="111"/>
      <c r="L24" s="121"/>
      <c r="M24" s="10"/>
      <c r="N24" s="74">
        <v>10</v>
      </c>
      <c r="O24" s="10">
        <v>2</v>
      </c>
      <c r="P24" s="111">
        <f t="shared" si="5"/>
        <v>12</v>
      </c>
      <c r="Q24" s="118">
        <f t="shared" si="3"/>
        <v>12</v>
      </c>
      <c r="R24" s="11"/>
      <c r="S24" s="11"/>
      <c r="T24" s="11"/>
      <c r="U24" s="111"/>
      <c r="V24" s="115">
        <f t="shared" si="4"/>
        <v>12</v>
      </c>
    </row>
    <row r="25" spans="1:22" s="7" customFormat="1" ht="15">
      <c r="A25" s="286">
        <v>11</v>
      </c>
      <c r="B25" s="288" t="s">
        <v>27</v>
      </c>
      <c r="C25" s="30" t="s">
        <v>11</v>
      </c>
      <c r="D25" s="9"/>
      <c r="E25" s="9"/>
      <c r="F25" s="10"/>
      <c r="G25" s="111"/>
      <c r="H25" s="10"/>
      <c r="I25" s="10"/>
      <c r="J25" s="10"/>
      <c r="K25" s="111"/>
      <c r="L25" s="121"/>
      <c r="M25" s="10"/>
      <c r="N25" s="74"/>
      <c r="O25" s="106">
        <v>1</v>
      </c>
      <c r="P25" s="132">
        <f t="shared" si="5"/>
        <v>1</v>
      </c>
      <c r="Q25" s="133">
        <f>L25+P25</f>
        <v>1</v>
      </c>
      <c r="R25" s="11"/>
      <c r="S25" s="11"/>
      <c r="T25" s="11"/>
      <c r="U25" s="111"/>
      <c r="V25" s="222">
        <f t="shared" si="4"/>
        <v>1</v>
      </c>
    </row>
    <row r="26" spans="1:22" s="7" customFormat="1" ht="15">
      <c r="A26" s="287"/>
      <c r="B26" s="289"/>
      <c r="C26" s="30" t="s">
        <v>12</v>
      </c>
      <c r="D26" s="9"/>
      <c r="E26" s="9"/>
      <c r="F26" s="10"/>
      <c r="G26" s="111"/>
      <c r="H26" s="10"/>
      <c r="I26" s="10"/>
      <c r="J26" s="10"/>
      <c r="K26" s="111"/>
      <c r="L26" s="121"/>
      <c r="M26" s="10"/>
      <c r="N26" s="33"/>
      <c r="O26" s="11">
        <v>98.57</v>
      </c>
      <c r="P26" s="111">
        <f t="shared" si="5"/>
        <v>98.57</v>
      </c>
      <c r="Q26" s="118">
        <f>L26+P26</f>
        <v>98.57</v>
      </c>
      <c r="R26" s="11"/>
      <c r="S26" s="11"/>
      <c r="T26" s="11"/>
      <c r="U26" s="111"/>
      <c r="V26" s="115">
        <f t="shared" si="4"/>
        <v>98.57</v>
      </c>
    </row>
    <row r="27" spans="1:22" s="7" customFormat="1" ht="15">
      <c r="A27" s="286">
        <v>12</v>
      </c>
      <c r="B27" s="288" t="s">
        <v>59</v>
      </c>
      <c r="C27" s="30" t="s">
        <v>11</v>
      </c>
      <c r="D27" s="9"/>
      <c r="E27" s="9"/>
      <c r="F27" s="10"/>
      <c r="G27" s="111"/>
      <c r="H27" s="10"/>
      <c r="I27" s="10"/>
      <c r="J27" s="10"/>
      <c r="K27" s="111"/>
      <c r="L27" s="121"/>
      <c r="M27" s="10"/>
      <c r="N27" s="33"/>
      <c r="O27" s="106">
        <v>1</v>
      </c>
      <c r="P27" s="132">
        <f t="shared" si="5"/>
        <v>1</v>
      </c>
      <c r="Q27" s="133">
        <f>L27+P27</f>
        <v>1</v>
      </c>
      <c r="R27" s="11"/>
      <c r="S27" s="11"/>
      <c r="T27" s="11"/>
      <c r="U27" s="111"/>
      <c r="V27" s="222">
        <f t="shared" si="4"/>
        <v>1</v>
      </c>
    </row>
    <row r="28" spans="1:22" s="7" customFormat="1" ht="15">
      <c r="A28" s="287"/>
      <c r="B28" s="289"/>
      <c r="C28" s="30" t="s">
        <v>12</v>
      </c>
      <c r="D28" s="9"/>
      <c r="E28" s="9"/>
      <c r="F28" s="10"/>
      <c r="G28" s="111"/>
      <c r="H28" s="10"/>
      <c r="I28" s="10"/>
      <c r="J28" s="10"/>
      <c r="K28" s="111"/>
      <c r="L28" s="121"/>
      <c r="M28" s="10"/>
      <c r="N28" s="33"/>
      <c r="O28" s="10">
        <v>135.79</v>
      </c>
      <c r="P28" s="111">
        <f t="shared" si="5"/>
        <v>135.79</v>
      </c>
      <c r="Q28" s="118">
        <f>L28+P28</f>
        <v>135.79</v>
      </c>
      <c r="R28" s="11"/>
      <c r="S28" s="11"/>
      <c r="T28" s="11"/>
      <c r="U28" s="111"/>
      <c r="V28" s="115">
        <f t="shared" si="4"/>
        <v>135.79</v>
      </c>
    </row>
    <row r="29" spans="1:22" s="7" customFormat="1" ht="18">
      <c r="A29" s="286">
        <v>13</v>
      </c>
      <c r="B29" s="290" t="s">
        <v>65</v>
      </c>
      <c r="C29" s="6" t="s">
        <v>54</v>
      </c>
      <c r="D29" s="88"/>
      <c r="E29" s="88"/>
      <c r="F29" s="89"/>
      <c r="G29" s="112"/>
      <c r="H29" s="89"/>
      <c r="I29" s="89"/>
      <c r="J29" s="89"/>
      <c r="K29" s="112"/>
      <c r="L29" s="122"/>
      <c r="M29" s="89"/>
      <c r="N29" s="90"/>
      <c r="O29" s="89"/>
      <c r="P29" s="112"/>
      <c r="Q29" s="119"/>
      <c r="R29" s="91"/>
      <c r="S29" s="91">
        <v>32</v>
      </c>
      <c r="T29" s="91"/>
      <c r="U29" s="132">
        <f aca="true" t="shared" si="6" ref="U29:U35">SUM(R29:T29)</f>
        <v>32</v>
      </c>
      <c r="V29" s="222">
        <f t="shared" si="4"/>
        <v>32</v>
      </c>
    </row>
    <row r="30" spans="1:22" s="7" customFormat="1" ht="15">
      <c r="A30" s="287"/>
      <c r="B30" s="292"/>
      <c r="C30" s="30" t="s">
        <v>12</v>
      </c>
      <c r="D30" s="88"/>
      <c r="E30" s="88"/>
      <c r="F30" s="89"/>
      <c r="G30" s="112"/>
      <c r="H30" s="89"/>
      <c r="I30" s="89"/>
      <c r="J30" s="89"/>
      <c r="K30" s="112"/>
      <c r="L30" s="122"/>
      <c r="M30" s="89"/>
      <c r="N30" s="90"/>
      <c r="O30" s="89"/>
      <c r="P30" s="112"/>
      <c r="Q30" s="119"/>
      <c r="R30" s="91"/>
      <c r="S30" s="91">
        <v>2449.66</v>
      </c>
      <c r="T30" s="91"/>
      <c r="U30" s="111">
        <f t="shared" si="6"/>
        <v>2449.66</v>
      </c>
      <c r="V30" s="115">
        <f t="shared" si="4"/>
        <v>2449.66</v>
      </c>
    </row>
    <row r="31" spans="1:22" s="7" customFormat="1" ht="18">
      <c r="A31" s="286">
        <v>14</v>
      </c>
      <c r="B31" s="288" t="s">
        <v>78</v>
      </c>
      <c r="C31" s="6" t="s">
        <v>54</v>
      </c>
      <c r="D31" s="88"/>
      <c r="E31" s="88"/>
      <c r="F31" s="89"/>
      <c r="G31" s="112"/>
      <c r="H31" s="89"/>
      <c r="I31" s="89"/>
      <c r="J31" s="89"/>
      <c r="K31" s="112"/>
      <c r="L31" s="122"/>
      <c r="M31" s="89"/>
      <c r="N31" s="90"/>
      <c r="O31" s="89"/>
      <c r="P31" s="112"/>
      <c r="Q31" s="119"/>
      <c r="R31" s="91"/>
      <c r="S31" s="91"/>
      <c r="T31" s="91">
        <v>12</v>
      </c>
      <c r="U31" s="132">
        <f t="shared" si="6"/>
        <v>12</v>
      </c>
      <c r="V31" s="222">
        <f t="shared" si="4"/>
        <v>12</v>
      </c>
    </row>
    <row r="32" spans="1:22" s="7" customFormat="1" ht="15">
      <c r="A32" s="287"/>
      <c r="B32" s="289"/>
      <c r="C32" s="30" t="s">
        <v>12</v>
      </c>
      <c r="D32" s="88"/>
      <c r="E32" s="88"/>
      <c r="F32" s="89"/>
      <c r="G32" s="112"/>
      <c r="H32" s="89"/>
      <c r="I32" s="89"/>
      <c r="J32" s="89"/>
      <c r="K32" s="112"/>
      <c r="L32" s="122"/>
      <c r="M32" s="89"/>
      <c r="N32" s="90"/>
      <c r="O32" s="89"/>
      <c r="P32" s="112"/>
      <c r="Q32" s="119"/>
      <c r="R32" s="91"/>
      <c r="S32" s="91"/>
      <c r="T32" s="91">
        <v>97.99</v>
      </c>
      <c r="U32" s="111">
        <f t="shared" si="6"/>
        <v>97.99</v>
      </c>
      <c r="V32" s="115">
        <f t="shared" si="4"/>
        <v>97.99</v>
      </c>
    </row>
    <row r="33" spans="1:22" s="7" customFormat="1" ht="15">
      <c r="A33" s="286">
        <v>15</v>
      </c>
      <c r="B33" s="288" t="s">
        <v>56</v>
      </c>
      <c r="C33" s="30" t="s">
        <v>11</v>
      </c>
      <c r="D33" s="88"/>
      <c r="E33" s="88"/>
      <c r="F33" s="89"/>
      <c r="G33" s="112"/>
      <c r="H33" s="89"/>
      <c r="I33" s="89"/>
      <c r="J33" s="89"/>
      <c r="K33" s="112"/>
      <c r="L33" s="122"/>
      <c r="M33" s="89"/>
      <c r="N33" s="90"/>
      <c r="O33" s="89"/>
      <c r="P33" s="112"/>
      <c r="Q33" s="119"/>
      <c r="R33" s="91"/>
      <c r="S33" s="91"/>
      <c r="T33" s="91">
        <v>1</v>
      </c>
      <c r="U33" s="132">
        <f t="shared" si="6"/>
        <v>1</v>
      </c>
      <c r="V33" s="222">
        <f t="shared" si="4"/>
        <v>1</v>
      </c>
    </row>
    <row r="34" spans="1:22" s="7" customFormat="1" ht="15">
      <c r="A34" s="287"/>
      <c r="B34" s="289"/>
      <c r="C34" s="30" t="s">
        <v>12</v>
      </c>
      <c r="D34" s="88"/>
      <c r="E34" s="88"/>
      <c r="F34" s="89"/>
      <c r="G34" s="112"/>
      <c r="H34" s="89"/>
      <c r="I34" s="89"/>
      <c r="J34" s="89"/>
      <c r="K34" s="112"/>
      <c r="L34" s="122"/>
      <c r="M34" s="89"/>
      <c r="N34" s="90"/>
      <c r="O34" s="89"/>
      <c r="P34" s="112"/>
      <c r="Q34" s="119"/>
      <c r="R34" s="91"/>
      <c r="S34" s="91"/>
      <c r="T34" s="91">
        <v>25.63</v>
      </c>
      <c r="U34" s="111">
        <f t="shared" si="6"/>
        <v>25.63</v>
      </c>
      <c r="V34" s="115">
        <f t="shared" si="4"/>
        <v>25.63</v>
      </c>
    </row>
    <row r="35" spans="1:22" s="7" customFormat="1" ht="15">
      <c r="A35" s="30">
        <v>16</v>
      </c>
      <c r="B35" s="79" t="s">
        <v>46</v>
      </c>
      <c r="C35" s="87" t="s">
        <v>12</v>
      </c>
      <c r="D35" s="88">
        <v>5.53</v>
      </c>
      <c r="E35" s="88"/>
      <c r="F35" s="89"/>
      <c r="G35" s="112">
        <f t="shared" si="0"/>
        <v>5.53</v>
      </c>
      <c r="H35" s="89">
        <v>138.13</v>
      </c>
      <c r="I35" s="89">
        <v>291.13</v>
      </c>
      <c r="J35" s="89">
        <v>136.57</v>
      </c>
      <c r="K35" s="112">
        <f>SUM(H35:J35)</f>
        <v>565.8299999999999</v>
      </c>
      <c r="L35" s="122">
        <f t="shared" si="2"/>
        <v>571.3599999999999</v>
      </c>
      <c r="M35" s="89">
        <v>611.16</v>
      </c>
      <c r="N35" s="90">
        <v>89.81</v>
      </c>
      <c r="O35" s="89"/>
      <c r="P35" s="112">
        <f t="shared" si="5"/>
        <v>700.97</v>
      </c>
      <c r="Q35" s="119">
        <f t="shared" si="3"/>
        <v>1272.33</v>
      </c>
      <c r="R35" s="91">
        <v>20.13</v>
      </c>
      <c r="S35" s="91">
        <v>17.97</v>
      </c>
      <c r="T35" s="91">
        <v>151.55</v>
      </c>
      <c r="U35" s="112">
        <f t="shared" si="6"/>
        <v>189.65</v>
      </c>
      <c r="V35" s="116">
        <f t="shared" si="4"/>
        <v>1461.98</v>
      </c>
    </row>
    <row r="36" spans="1:22" s="7" customFormat="1" ht="15">
      <c r="A36" s="300" t="s">
        <v>21</v>
      </c>
      <c r="B36" s="301"/>
      <c r="C36" s="301"/>
      <c r="D36" s="301"/>
      <c r="E36" s="301"/>
      <c r="F36" s="301"/>
      <c r="G36" s="113"/>
      <c r="H36" s="96"/>
      <c r="I36" s="96"/>
      <c r="J36" s="96"/>
      <c r="K36" s="113"/>
      <c r="L36" s="123"/>
      <c r="M36" s="96"/>
      <c r="N36" s="97"/>
      <c r="O36" s="96"/>
      <c r="P36" s="113"/>
      <c r="Q36" s="120"/>
      <c r="R36" s="98"/>
      <c r="S36" s="98"/>
      <c r="T36" s="98"/>
      <c r="U36" s="113"/>
      <c r="V36" s="117"/>
    </row>
    <row r="37" spans="1:22" s="7" customFormat="1" ht="18">
      <c r="A37" s="286">
        <v>1</v>
      </c>
      <c r="B37" s="290" t="s">
        <v>61</v>
      </c>
      <c r="C37" s="6" t="s">
        <v>54</v>
      </c>
      <c r="D37" s="92"/>
      <c r="E37" s="92"/>
      <c r="F37" s="93"/>
      <c r="G37" s="114"/>
      <c r="H37" s="93"/>
      <c r="I37" s="93"/>
      <c r="J37" s="93"/>
      <c r="K37" s="114"/>
      <c r="L37" s="124"/>
      <c r="M37" s="93"/>
      <c r="N37" s="94"/>
      <c r="O37" s="93">
        <v>26.88</v>
      </c>
      <c r="P37" s="111">
        <f>SUM(M37:O37)</f>
        <v>26.88</v>
      </c>
      <c r="Q37" s="118">
        <f>L37+P37</f>
        <v>26.88</v>
      </c>
      <c r="R37" s="95"/>
      <c r="S37" s="95"/>
      <c r="T37" s="95"/>
      <c r="U37" s="114"/>
      <c r="V37" s="115">
        <f t="shared" si="4"/>
        <v>26.88</v>
      </c>
    </row>
    <row r="38" spans="1:22" s="7" customFormat="1" ht="15">
      <c r="A38" s="287"/>
      <c r="B38" s="291"/>
      <c r="C38" s="30" t="s">
        <v>12</v>
      </c>
      <c r="D38" s="9"/>
      <c r="E38" s="9"/>
      <c r="F38" s="10"/>
      <c r="G38" s="111"/>
      <c r="H38" s="10"/>
      <c r="I38" s="10"/>
      <c r="J38" s="10"/>
      <c r="K38" s="111"/>
      <c r="L38" s="121"/>
      <c r="M38" s="10"/>
      <c r="N38" s="33"/>
      <c r="O38" s="10">
        <v>14561</v>
      </c>
      <c r="P38" s="111">
        <f>SUM(M38:O38)</f>
        <v>14561</v>
      </c>
      <c r="Q38" s="118">
        <f>L38+P38</f>
        <v>14561</v>
      </c>
      <c r="R38" s="11"/>
      <c r="S38" s="11"/>
      <c r="T38" s="11"/>
      <c r="U38" s="111"/>
      <c r="V38" s="115">
        <f t="shared" si="4"/>
        <v>14561</v>
      </c>
    </row>
    <row r="39" spans="1:22" s="223" customFormat="1" ht="15">
      <c r="A39" s="6"/>
      <c r="B39" s="224" t="s">
        <v>13</v>
      </c>
      <c r="C39" s="225" t="s">
        <v>12</v>
      </c>
      <c r="D39" s="226">
        <f>D6+D8+D10+D12+D14+D16+D18+D20+D22+D24+D35+D26+D28</f>
        <v>5386.08</v>
      </c>
      <c r="E39" s="226">
        <f>E6+E8+E10+E12+E14+E16+E18+E20+E22+E24+E35+E26+E28</f>
        <v>473.11</v>
      </c>
      <c r="F39" s="226">
        <f>F6+F8+F10+F12+F14+F16+F18+F20+F22+F24+F35+F26+F28</f>
        <v>21.27</v>
      </c>
      <c r="G39" s="227">
        <f>SUM(D39:F39)</f>
        <v>5880.46</v>
      </c>
      <c r="H39" s="226">
        <f>H6+H8+H10+H12+H14+H16+H18+H20+H22+H24+H35+H26+H28</f>
        <v>635.89</v>
      </c>
      <c r="I39" s="226">
        <f>I6+I8+I10+I12+I14+I16+I18+I20+I22+I24+I35+I26+I28</f>
        <v>291.13</v>
      </c>
      <c r="J39" s="226">
        <f>J6+J8+J10+J12+J14+J16+J18+J20+J22+J24+J35+J26+J28</f>
        <v>136.57</v>
      </c>
      <c r="K39" s="227">
        <f>SUM(H39:J39)</f>
        <v>1063.59</v>
      </c>
      <c r="L39" s="228">
        <f>G39+K39</f>
        <v>6944.05</v>
      </c>
      <c r="M39" s="226">
        <f>M6+M8+M10+M12+M14+M16+M18+M20+M22+M24+M35+M26+M28</f>
        <v>2747.09</v>
      </c>
      <c r="N39" s="226">
        <f>N6+N8+N10+N12+N14+N16+N18+N20+N22+N24+N35+N26+N28</f>
        <v>712.45</v>
      </c>
      <c r="O39" s="226">
        <f>O6+O8+O10+O12+O14+O16+O18+O20+O22+O24+O35+O26+O28+O38</f>
        <v>14861.17</v>
      </c>
      <c r="P39" s="227">
        <f>SUM(M39:O39)</f>
        <v>18320.71</v>
      </c>
      <c r="Q39" s="229">
        <f>L39+P39</f>
        <v>25264.76</v>
      </c>
      <c r="R39" s="226">
        <f>R6+R8+R10+R12+R14+R16+R18+R20+R22+R24+R35+R26+R28</f>
        <v>38.94</v>
      </c>
      <c r="S39" s="226">
        <f>S6+S8+S10+S12+S14+S16+S18+S20+S22+S24+S35+S26+S28+S30</f>
        <v>2492.71</v>
      </c>
      <c r="T39" s="226">
        <f>T6+T8+T10+T12+T14+T16+T18+T20+T22+T24+T35+T26+T28+T32+T34</f>
        <v>275.17</v>
      </c>
      <c r="U39" s="227">
        <f>SUM(R39:T39)</f>
        <v>2806.82</v>
      </c>
      <c r="V39" s="230">
        <f>Q39+U39</f>
        <v>28071.579999999998</v>
      </c>
    </row>
    <row r="40" ht="15">
      <c r="Q40" s="1"/>
    </row>
  </sheetData>
  <sheetProtection/>
  <mergeCells count="39">
    <mergeCell ref="A15:A16"/>
    <mergeCell ref="A17:A18"/>
    <mergeCell ref="B17:B18"/>
    <mergeCell ref="A7:A8"/>
    <mergeCell ref="A4:F4"/>
    <mergeCell ref="A25:A26"/>
    <mergeCell ref="B25:B26"/>
    <mergeCell ref="A21:A22"/>
    <mergeCell ref="A23:A24"/>
    <mergeCell ref="B21:B22"/>
    <mergeCell ref="B23:B24"/>
    <mergeCell ref="A37:A38"/>
    <mergeCell ref="B37:B38"/>
    <mergeCell ref="A36:F36"/>
    <mergeCell ref="A29:A30"/>
    <mergeCell ref="B29:B30"/>
    <mergeCell ref="C2:C3"/>
    <mergeCell ref="A9:A10"/>
    <mergeCell ref="A11:A12"/>
    <mergeCell ref="A13:A14"/>
    <mergeCell ref="A5:A6"/>
    <mergeCell ref="B5:B6"/>
    <mergeCell ref="A1:V1"/>
    <mergeCell ref="D2:V2"/>
    <mergeCell ref="B15:B16"/>
    <mergeCell ref="A2:A3"/>
    <mergeCell ref="B2:B3"/>
    <mergeCell ref="B7:B8"/>
    <mergeCell ref="B9:B10"/>
    <mergeCell ref="B11:B12"/>
    <mergeCell ref="B13:B14"/>
    <mergeCell ref="A31:A32"/>
    <mergeCell ref="B31:B32"/>
    <mergeCell ref="A33:A34"/>
    <mergeCell ref="B33:B34"/>
    <mergeCell ref="A19:A20"/>
    <mergeCell ref="B19:B20"/>
    <mergeCell ref="A27:A28"/>
    <mergeCell ref="B27:B28"/>
  </mergeCells>
  <printOptions/>
  <pageMargins left="0.31496062992125984" right="0.31496062992125984" top="0.31496062992125984" bottom="0.3149606299212598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="70" zoomScaleNormal="70" zoomScalePageLayoutView="0" workbookViewId="0" topLeftCell="A1">
      <selection activeCell="U25" sqref="U25:V25"/>
    </sheetView>
  </sheetViews>
  <sheetFormatPr defaultColWidth="8.796875" defaultRowHeight="14.25"/>
  <cols>
    <col min="1" max="1" width="3.09765625" style="0" customWidth="1"/>
    <col min="2" max="2" width="26.19921875" style="0" customWidth="1"/>
    <col min="3" max="3" width="4.69921875" style="0" customWidth="1"/>
    <col min="4" max="4" width="6.5" style="0" bestFit="1" customWidth="1"/>
    <col min="5" max="5" width="7.5" style="0" bestFit="1" customWidth="1"/>
    <col min="6" max="6" width="6.3984375" style="0" bestFit="1" customWidth="1"/>
    <col min="8" max="8" width="6.59765625" style="0" bestFit="1" customWidth="1"/>
    <col min="9" max="10" width="6.3984375" style="0" bestFit="1" customWidth="1"/>
    <col min="11" max="11" width="8.59765625" style="0" customWidth="1"/>
    <col min="12" max="12" width="9.0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59765625" style="0" customWidth="1"/>
  </cols>
  <sheetData>
    <row r="1" spans="1:22" ht="20.25">
      <c r="A1" s="293" t="s">
        <v>68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8.75" customHeight="1">
      <c r="A2" s="298" t="s">
        <v>0</v>
      </c>
      <c r="B2" s="298" t="s">
        <v>1</v>
      </c>
      <c r="C2" s="298" t="s">
        <v>2</v>
      </c>
      <c r="D2" s="294" t="s">
        <v>3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2" ht="45">
      <c r="A3" s="299"/>
      <c r="B3" s="299"/>
      <c r="C3" s="299"/>
      <c r="D3" s="239" t="s">
        <v>29</v>
      </c>
      <c r="E3" s="239" t="s">
        <v>30</v>
      </c>
      <c r="F3" s="239" t="s">
        <v>31</v>
      </c>
      <c r="G3" s="240" t="s">
        <v>4</v>
      </c>
      <c r="H3" s="239" t="s">
        <v>32</v>
      </c>
      <c r="I3" s="239" t="s">
        <v>33</v>
      </c>
      <c r="J3" s="239" t="s">
        <v>34</v>
      </c>
      <c r="K3" s="240" t="s">
        <v>5</v>
      </c>
      <c r="L3" s="241" t="s">
        <v>6</v>
      </c>
      <c r="M3" s="239" t="s">
        <v>35</v>
      </c>
      <c r="N3" s="239" t="s">
        <v>36</v>
      </c>
      <c r="O3" s="239" t="s">
        <v>37</v>
      </c>
      <c r="P3" s="240" t="s">
        <v>7</v>
      </c>
      <c r="Q3" s="241" t="s">
        <v>8</v>
      </c>
      <c r="R3" s="239" t="s">
        <v>38</v>
      </c>
      <c r="S3" s="239" t="s">
        <v>39</v>
      </c>
      <c r="T3" s="239" t="s">
        <v>40</v>
      </c>
      <c r="U3" s="240" t="s">
        <v>9</v>
      </c>
      <c r="V3" s="241" t="s">
        <v>10</v>
      </c>
    </row>
    <row r="4" spans="1:22" ht="15">
      <c r="A4" s="302" t="s">
        <v>67</v>
      </c>
      <c r="B4" s="303"/>
      <c r="C4" s="303"/>
      <c r="D4" s="303"/>
      <c r="E4" s="303"/>
      <c r="F4" s="303"/>
      <c r="G4" s="242"/>
      <c r="H4" s="243"/>
      <c r="I4" s="243"/>
      <c r="J4" s="243"/>
      <c r="K4" s="242"/>
      <c r="L4" s="244"/>
      <c r="M4" s="243"/>
      <c r="N4" s="243"/>
      <c r="O4" s="243"/>
      <c r="P4" s="242"/>
      <c r="Q4" s="244"/>
      <c r="R4" s="243"/>
      <c r="S4" s="243"/>
      <c r="T4" s="243"/>
      <c r="U4" s="242"/>
      <c r="V4" s="245"/>
    </row>
    <row r="5" spans="1:22" ht="15">
      <c r="A5" s="304">
        <v>1</v>
      </c>
      <c r="B5" s="306" t="s">
        <v>58</v>
      </c>
      <c r="C5" s="34" t="s">
        <v>11</v>
      </c>
      <c r="D5" s="10"/>
      <c r="E5" s="157">
        <v>1</v>
      </c>
      <c r="F5" s="157">
        <v>1</v>
      </c>
      <c r="G5" s="158">
        <f>SUM(D5:F5)</f>
        <v>2</v>
      </c>
      <c r="H5" s="157">
        <v>1</v>
      </c>
      <c r="I5" s="106"/>
      <c r="J5" s="106"/>
      <c r="K5" s="158">
        <f>SUM(H5:J5)</f>
        <v>1</v>
      </c>
      <c r="L5" s="159">
        <f>G5+K5</f>
        <v>3</v>
      </c>
      <c r="M5" s="160"/>
      <c r="N5" s="161">
        <v>1</v>
      </c>
      <c r="O5" s="162"/>
      <c r="P5" s="158">
        <f>SUM(M5:O5)</f>
        <v>1</v>
      </c>
      <c r="Q5" s="163">
        <f aca="true" t="shared" si="0" ref="Q5:Q27">L5+P5</f>
        <v>4</v>
      </c>
      <c r="R5" s="162">
        <v>1</v>
      </c>
      <c r="S5" s="162"/>
      <c r="T5" s="162"/>
      <c r="U5" s="158">
        <f aca="true" t="shared" si="1" ref="U5:U27">SUM(R5:T5)</f>
        <v>1</v>
      </c>
      <c r="V5" s="163">
        <f aca="true" t="shared" si="2" ref="V5:V30">Q5+U5</f>
        <v>5</v>
      </c>
    </row>
    <row r="6" spans="1:22" ht="15">
      <c r="A6" s="305"/>
      <c r="B6" s="307"/>
      <c r="C6" s="34" t="s">
        <v>12</v>
      </c>
      <c r="D6" s="10"/>
      <c r="E6" s="38">
        <v>59.84</v>
      </c>
      <c r="F6" s="38">
        <v>278.75</v>
      </c>
      <c r="G6" s="147">
        <f>SUM(D6:F6)</f>
        <v>338.59000000000003</v>
      </c>
      <c r="H6" s="38">
        <v>89.76</v>
      </c>
      <c r="I6" s="10"/>
      <c r="J6" s="10"/>
      <c r="K6" s="147">
        <f>SUM(H6:J6)</f>
        <v>89.76</v>
      </c>
      <c r="L6" s="143">
        <f>G6+K6</f>
        <v>428.35</v>
      </c>
      <c r="M6" s="36"/>
      <c r="N6" s="99">
        <v>294</v>
      </c>
      <c r="O6" s="12"/>
      <c r="P6" s="147">
        <f>SUM(M6:O6)</f>
        <v>294</v>
      </c>
      <c r="Q6" s="139">
        <f t="shared" si="0"/>
        <v>722.35</v>
      </c>
      <c r="R6" s="12">
        <v>188.98</v>
      </c>
      <c r="S6" s="12"/>
      <c r="T6" s="12"/>
      <c r="U6" s="147">
        <f t="shared" si="1"/>
        <v>188.98</v>
      </c>
      <c r="V6" s="139">
        <f t="shared" si="2"/>
        <v>911.33</v>
      </c>
    </row>
    <row r="7" spans="1:22" ht="15">
      <c r="A7" s="304">
        <v>2</v>
      </c>
      <c r="B7" s="306" t="s">
        <v>41</v>
      </c>
      <c r="C7" s="100" t="s">
        <v>19</v>
      </c>
      <c r="D7" s="10"/>
      <c r="E7" s="10"/>
      <c r="F7" s="10"/>
      <c r="G7" s="147"/>
      <c r="H7" s="10"/>
      <c r="I7" s="126">
        <v>3.6</v>
      </c>
      <c r="J7" s="126"/>
      <c r="K7" s="151">
        <f>SUM(H7:J7)</f>
        <v>3.6</v>
      </c>
      <c r="L7" s="152">
        <f>G7+K7</f>
        <v>3.6</v>
      </c>
      <c r="M7" s="153"/>
      <c r="N7" s="154"/>
      <c r="O7" s="155"/>
      <c r="P7" s="151"/>
      <c r="Q7" s="156">
        <f t="shared" si="0"/>
        <v>3.6</v>
      </c>
      <c r="R7" s="155"/>
      <c r="S7" s="155"/>
      <c r="T7" s="155"/>
      <c r="U7" s="151"/>
      <c r="V7" s="156">
        <f t="shared" si="2"/>
        <v>3.6</v>
      </c>
    </row>
    <row r="8" spans="1:22" ht="15">
      <c r="A8" s="305"/>
      <c r="B8" s="307"/>
      <c r="C8" s="34" t="s">
        <v>12</v>
      </c>
      <c r="D8" s="10"/>
      <c r="E8" s="10"/>
      <c r="F8" s="10"/>
      <c r="G8" s="147"/>
      <c r="H8" s="10"/>
      <c r="I8" s="10">
        <v>176.98</v>
      </c>
      <c r="J8" s="10"/>
      <c r="K8" s="147">
        <f>SUM(H8:J8)</f>
        <v>176.98</v>
      </c>
      <c r="L8" s="143">
        <f>G8+K8</f>
        <v>176.98</v>
      </c>
      <c r="M8" s="36"/>
      <c r="N8" s="37"/>
      <c r="O8" s="12"/>
      <c r="P8" s="147"/>
      <c r="Q8" s="139">
        <f t="shared" si="0"/>
        <v>176.98</v>
      </c>
      <c r="R8" s="12"/>
      <c r="S8" s="12"/>
      <c r="T8" s="12"/>
      <c r="U8" s="147"/>
      <c r="V8" s="139">
        <f t="shared" si="2"/>
        <v>176.98</v>
      </c>
    </row>
    <row r="9" spans="1:22" ht="15">
      <c r="A9" s="304">
        <v>3</v>
      </c>
      <c r="B9" s="306" t="s">
        <v>27</v>
      </c>
      <c r="C9" s="34" t="s">
        <v>11</v>
      </c>
      <c r="D9" s="10"/>
      <c r="E9" s="10"/>
      <c r="F9" s="10"/>
      <c r="G9" s="147"/>
      <c r="H9" s="10"/>
      <c r="I9" s="10"/>
      <c r="J9" s="10"/>
      <c r="K9" s="147"/>
      <c r="L9" s="143"/>
      <c r="M9" s="36"/>
      <c r="N9" s="37"/>
      <c r="O9" s="12"/>
      <c r="P9" s="147"/>
      <c r="Q9" s="139"/>
      <c r="R9" s="12">
        <v>4</v>
      </c>
      <c r="S9" s="12"/>
      <c r="T9" s="12"/>
      <c r="U9" s="279">
        <f t="shared" si="1"/>
        <v>4</v>
      </c>
      <c r="V9" s="238">
        <f t="shared" si="2"/>
        <v>4</v>
      </c>
    </row>
    <row r="10" spans="1:22" ht="15">
      <c r="A10" s="305"/>
      <c r="B10" s="307"/>
      <c r="C10" s="34" t="s">
        <v>12</v>
      </c>
      <c r="D10" s="10"/>
      <c r="E10" s="10"/>
      <c r="F10" s="10"/>
      <c r="G10" s="147"/>
      <c r="H10" s="10"/>
      <c r="I10" s="10"/>
      <c r="J10" s="10"/>
      <c r="K10" s="147"/>
      <c r="L10" s="143"/>
      <c r="M10" s="36"/>
      <c r="N10" s="37"/>
      <c r="O10" s="12"/>
      <c r="P10" s="147"/>
      <c r="Q10" s="139"/>
      <c r="R10" s="12">
        <v>109.02</v>
      </c>
      <c r="S10" s="12"/>
      <c r="T10" s="12"/>
      <c r="U10" s="147">
        <f t="shared" si="1"/>
        <v>109.02</v>
      </c>
      <c r="V10" s="139">
        <f t="shared" si="2"/>
        <v>109.02</v>
      </c>
    </row>
    <row r="11" spans="1:22" ht="15">
      <c r="A11" s="304">
        <v>4</v>
      </c>
      <c r="B11" s="308" t="s">
        <v>20</v>
      </c>
      <c r="C11" s="34" t="s">
        <v>11</v>
      </c>
      <c r="D11" s="10"/>
      <c r="E11" s="10"/>
      <c r="F11" s="10"/>
      <c r="G11" s="147"/>
      <c r="H11" s="10"/>
      <c r="I11" s="35">
        <v>3</v>
      </c>
      <c r="J11" s="106">
        <v>1</v>
      </c>
      <c r="K11" s="158">
        <f>SUM(H11:J11)</f>
        <v>4</v>
      </c>
      <c r="L11" s="159">
        <f>G11+K11</f>
        <v>4</v>
      </c>
      <c r="M11" s="160"/>
      <c r="N11" s="161"/>
      <c r="O11" s="162"/>
      <c r="P11" s="158"/>
      <c r="Q11" s="163">
        <f t="shared" si="0"/>
        <v>4</v>
      </c>
      <c r="R11" s="162">
        <v>1</v>
      </c>
      <c r="S11" s="162"/>
      <c r="T11" s="162"/>
      <c r="U11" s="158">
        <f t="shared" si="1"/>
        <v>1</v>
      </c>
      <c r="V11" s="163">
        <f t="shared" si="2"/>
        <v>5</v>
      </c>
    </row>
    <row r="12" spans="1:22" ht="15">
      <c r="A12" s="305"/>
      <c r="B12" s="307"/>
      <c r="C12" s="34" t="s">
        <v>12</v>
      </c>
      <c r="D12" s="10"/>
      <c r="E12" s="10"/>
      <c r="F12" s="10"/>
      <c r="G12" s="147"/>
      <c r="H12" s="10"/>
      <c r="I12" s="38">
        <v>63.81</v>
      </c>
      <c r="J12" s="10">
        <v>38.22</v>
      </c>
      <c r="K12" s="147">
        <f>SUM(H12:J12)</f>
        <v>102.03</v>
      </c>
      <c r="L12" s="143">
        <f>G12+K12</f>
        <v>102.03</v>
      </c>
      <c r="M12" s="36"/>
      <c r="N12" s="37"/>
      <c r="O12" s="12"/>
      <c r="P12" s="147"/>
      <c r="Q12" s="139">
        <f t="shared" si="0"/>
        <v>102.03</v>
      </c>
      <c r="R12" s="12">
        <v>21.27</v>
      </c>
      <c r="S12" s="12"/>
      <c r="T12" s="12"/>
      <c r="U12" s="147">
        <f t="shared" si="1"/>
        <v>21.27</v>
      </c>
      <c r="V12" s="139">
        <f t="shared" si="2"/>
        <v>123.3</v>
      </c>
    </row>
    <row r="13" spans="1:22" ht="15">
      <c r="A13" s="304">
        <v>5</v>
      </c>
      <c r="B13" s="306" t="s">
        <v>28</v>
      </c>
      <c r="C13" s="100" t="s">
        <v>19</v>
      </c>
      <c r="D13" s="10"/>
      <c r="E13" s="10"/>
      <c r="F13" s="10"/>
      <c r="G13" s="147"/>
      <c r="H13" s="10"/>
      <c r="I13" s="35">
        <v>10</v>
      </c>
      <c r="J13" s="106">
        <v>5</v>
      </c>
      <c r="K13" s="158">
        <f>SUM(H13:J13)</f>
        <v>15</v>
      </c>
      <c r="L13" s="159">
        <f>G13+K13</f>
        <v>15</v>
      </c>
      <c r="M13" s="160"/>
      <c r="N13" s="161"/>
      <c r="O13" s="162"/>
      <c r="P13" s="158"/>
      <c r="Q13" s="163">
        <f t="shared" si="0"/>
        <v>15</v>
      </c>
      <c r="R13" s="162">
        <v>2</v>
      </c>
      <c r="S13" s="162"/>
      <c r="T13" s="162"/>
      <c r="U13" s="158">
        <f t="shared" si="1"/>
        <v>2</v>
      </c>
      <c r="V13" s="163">
        <f t="shared" si="2"/>
        <v>17</v>
      </c>
    </row>
    <row r="14" spans="1:22" ht="15">
      <c r="A14" s="305"/>
      <c r="B14" s="307"/>
      <c r="C14" s="34" t="s">
        <v>12</v>
      </c>
      <c r="D14" s="10"/>
      <c r="E14" s="10"/>
      <c r="F14" s="10"/>
      <c r="G14" s="147"/>
      <c r="H14" s="10"/>
      <c r="I14" s="38">
        <v>70</v>
      </c>
      <c r="J14" s="10">
        <v>6.8</v>
      </c>
      <c r="K14" s="147">
        <f>SUM(H14:J14)</f>
        <v>76.8</v>
      </c>
      <c r="L14" s="143">
        <f>G14+K14</f>
        <v>76.8</v>
      </c>
      <c r="M14" s="36"/>
      <c r="N14" s="37"/>
      <c r="O14" s="12"/>
      <c r="P14" s="147"/>
      <c r="Q14" s="139">
        <f t="shared" si="0"/>
        <v>76.8</v>
      </c>
      <c r="R14" s="102">
        <v>10</v>
      </c>
      <c r="S14" s="12"/>
      <c r="T14" s="12"/>
      <c r="U14" s="147">
        <f t="shared" si="1"/>
        <v>10</v>
      </c>
      <c r="V14" s="139">
        <f t="shared" si="2"/>
        <v>86.8</v>
      </c>
    </row>
    <row r="15" spans="1:22" s="7" customFormat="1" ht="15">
      <c r="A15" s="304">
        <v>6</v>
      </c>
      <c r="B15" s="290" t="s">
        <v>55</v>
      </c>
      <c r="C15" s="6" t="s">
        <v>11</v>
      </c>
      <c r="D15" s="9"/>
      <c r="E15" s="9"/>
      <c r="F15" s="10"/>
      <c r="G15" s="147"/>
      <c r="H15" s="10"/>
      <c r="I15" s="10"/>
      <c r="J15" s="10"/>
      <c r="K15" s="147"/>
      <c r="L15" s="143"/>
      <c r="M15" s="10"/>
      <c r="N15" s="105">
        <v>3</v>
      </c>
      <c r="O15" s="106"/>
      <c r="P15" s="158">
        <f aca="true" t="shared" si="3" ref="P15:P20">SUM(M15:O15)</f>
        <v>3</v>
      </c>
      <c r="Q15" s="163">
        <f t="shared" si="0"/>
        <v>3</v>
      </c>
      <c r="R15" s="106"/>
      <c r="S15" s="106"/>
      <c r="T15" s="106">
        <v>1</v>
      </c>
      <c r="U15" s="279">
        <f t="shared" si="1"/>
        <v>1</v>
      </c>
      <c r="V15" s="163">
        <f t="shared" si="2"/>
        <v>4</v>
      </c>
    </row>
    <row r="16" spans="1:22" s="7" customFormat="1" ht="15">
      <c r="A16" s="305"/>
      <c r="B16" s="291"/>
      <c r="C16" s="6" t="s">
        <v>12</v>
      </c>
      <c r="D16" s="9"/>
      <c r="E16" s="9"/>
      <c r="F16" s="10"/>
      <c r="G16" s="147"/>
      <c r="H16" s="10"/>
      <c r="I16" s="10"/>
      <c r="J16" s="10"/>
      <c r="K16" s="147"/>
      <c r="L16" s="143"/>
      <c r="M16" s="10"/>
      <c r="N16" s="74">
        <v>114.05</v>
      </c>
      <c r="O16" s="11"/>
      <c r="P16" s="147">
        <f t="shared" si="3"/>
        <v>114.05</v>
      </c>
      <c r="Q16" s="139">
        <f t="shared" si="0"/>
        <v>114.05</v>
      </c>
      <c r="R16" s="11"/>
      <c r="S16" s="11"/>
      <c r="T16" s="11">
        <v>26.02</v>
      </c>
      <c r="U16" s="147">
        <f t="shared" si="1"/>
        <v>26.02</v>
      </c>
      <c r="V16" s="139">
        <f t="shared" si="2"/>
        <v>140.07</v>
      </c>
    </row>
    <row r="17" spans="1:22" s="7" customFormat="1" ht="15">
      <c r="A17" s="304">
        <v>7</v>
      </c>
      <c r="B17" s="290" t="s">
        <v>25</v>
      </c>
      <c r="C17" s="6" t="s">
        <v>11</v>
      </c>
      <c r="D17" s="9"/>
      <c r="E17" s="9"/>
      <c r="F17" s="10"/>
      <c r="G17" s="147"/>
      <c r="H17" s="10"/>
      <c r="I17" s="10"/>
      <c r="J17" s="10"/>
      <c r="K17" s="147"/>
      <c r="L17" s="143"/>
      <c r="M17" s="10"/>
      <c r="N17" s="105">
        <v>3</v>
      </c>
      <c r="O17" s="106"/>
      <c r="P17" s="158">
        <f t="shared" si="3"/>
        <v>3</v>
      </c>
      <c r="Q17" s="163">
        <f t="shared" si="0"/>
        <v>3</v>
      </c>
      <c r="R17" s="106"/>
      <c r="S17" s="106">
        <v>2</v>
      </c>
      <c r="T17" s="106"/>
      <c r="U17" s="279">
        <f t="shared" si="1"/>
        <v>2</v>
      </c>
      <c r="V17" s="163">
        <f t="shared" si="2"/>
        <v>5</v>
      </c>
    </row>
    <row r="18" spans="1:22" s="7" customFormat="1" ht="15">
      <c r="A18" s="305"/>
      <c r="B18" s="291"/>
      <c r="C18" s="6" t="s">
        <v>12</v>
      </c>
      <c r="D18" s="9"/>
      <c r="E18" s="9"/>
      <c r="F18" s="10"/>
      <c r="G18" s="147"/>
      <c r="H18" s="10"/>
      <c r="I18" s="10"/>
      <c r="J18" s="10"/>
      <c r="K18" s="147"/>
      <c r="L18" s="143"/>
      <c r="M18" s="10"/>
      <c r="N18" s="74">
        <v>18.81</v>
      </c>
      <c r="O18" s="11"/>
      <c r="P18" s="147">
        <f t="shared" si="3"/>
        <v>18.81</v>
      </c>
      <c r="Q18" s="139">
        <f t="shared" si="0"/>
        <v>18.81</v>
      </c>
      <c r="R18" s="11"/>
      <c r="S18" s="11">
        <v>12.54</v>
      </c>
      <c r="T18" s="11"/>
      <c r="U18" s="147">
        <f t="shared" si="1"/>
        <v>12.54</v>
      </c>
      <c r="V18" s="139">
        <f t="shared" si="2"/>
        <v>31.349999999999998</v>
      </c>
    </row>
    <row r="19" spans="1:22" s="7" customFormat="1" ht="15">
      <c r="A19" s="304">
        <v>8</v>
      </c>
      <c r="B19" s="290" t="s">
        <v>56</v>
      </c>
      <c r="C19" s="6" t="s">
        <v>11</v>
      </c>
      <c r="D19" s="9"/>
      <c r="E19" s="9"/>
      <c r="F19" s="10"/>
      <c r="G19" s="147"/>
      <c r="H19" s="10"/>
      <c r="I19" s="10"/>
      <c r="J19" s="10"/>
      <c r="K19" s="147"/>
      <c r="L19" s="143"/>
      <c r="M19" s="10"/>
      <c r="N19" s="105">
        <v>1</v>
      </c>
      <c r="O19" s="106"/>
      <c r="P19" s="158">
        <f t="shared" si="3"/>
        <v>1</v>
      </c>
      <c r="Q19" s="163">
        <f t="shared" si="0"/>
        <v>1</v>
      </c>
      <c r="R19" s="11"/>
      <c r="S19" s="11"/>
      <c r="T19" s="11">
        <v>1</v>
      </c>
      <c r="U19" s="279">
        <f t="shared" si="1"/>
        <v>1</v>
      </c>
      <c r="V19" s="163">
        <f t="shared" si="2"/>
        <v>2</v>
      </c>
    </row>
    <row r="20" spans="1:22" s="7" customFormat="1" ht="15">
      <c r="A20" s="305"/>
      <c r="B20" s="292"/>
      <c r="C20" s="6" t="s">
        <v>12</v>
      </c>
      <c r="D20" s="9"/>
      <c r="E20" s="9"/>
      <c r="F20" s="10"/>
      <c r="G20" s="147"/>
      <c r="H20" s="10"/>
      <c r="I20" s="10"/>
      <c r="J20" s="10"/>
      <c r="K20" s="147"/>
      <c r="L20" s="143"/>
      <c r="M20" s="10"/>
      <c r="N20" s="33">
        <v>12.29</v>
      </c>
      <c r="O20" s="11"/>
      <c r="P20" s="147">
        <f t="shared" si="3"/>
        <v>12.29</v>
      </c>
      <c r="Q20" s="139">
        <f t="shared" si="0"/>
        <v>12.29</v>
      </c>
      <c r="R20" s="11"/>
      <c r="S20" s="11"/>
      <c r="T20" s="11">
        <v>25.63</v>
      </c>
      <c r="U20" s="147">
        <f t="shared" si="1"/>
        <v>25.63</v>
      </c>
      <c r="V20" s="139">
        <f t="shared" si="2"/>
        <v>37.92</v>
      </c>
    </row>
    <row r="21" spans="1:22" s="7" customFormat="1" ht="15">
      <c r="A21" s="309">
        <v>9</v>
      </c>
      <c r="B21" s="310" t="s">
        <v>63</v>
      </c>
      <c r="C21" s="101" t="s">
        <v>19</v>
      </c>
      <c r="D21" s="88"/>
      <c r="E21" s="88"/>
      <c r="F21" s="89"/>
      <c r="G21" s="148"/>
      <c r="H21" s="89"/>
      <c r="I21" s="89"/>
      <c r="J21" s="89"/>
      <c r="K21" s="148"/>
      <c r="L21" s="144"/>
      <c r="M21" s="89"/>
      <c r="N21" s="90"/>
      <c r="O21" s="91"/>
      <c r="P21" s="148"/>
      <c r="Q21" s="140"/>
      <c r="R21" s="91">
        <v>12.75</v>
      </c>
      <c r="S21" s="91"/>
      <c r="T21" s="91"/>
      <c r="U21" s="147">
        <f t="shared" si="1"/>
        <v>12.75</v>
      </c>
      <c r="V21" s="280">
        <f t="shared" si="2"/>
        <v>12.75</v>
      </c>
    </row>
    <row r="22" spans="1:22" s="7" customFormat="1" ht="15">
      <c r="A22" s="309"/>
      <c r="B22" s="311"/>
      <c r="C22" s="101" t="s">
        <v>12</v>
      </c>
      <c r="D22" s="88"/>
      <c r="E22" s="88"/>
      <c r="F22" s="89"/>
      <c r="G22" s="148"/>
      <c r="H22" s="89"/>
      <c r="I22" s="89"/>
      <c r="J22" s="89"/>
      <c r="K22" s="148"/>
      <c r="L22" s="144"/>
      <c r="M22" s="89"/>
      <c r="N22" s="90"/>
      <c r="O22" s="91"/>
      <c r="P22" s="148"/>
      <c r="Q22" s="140"/>
      <c r="R22" s="91">
        <v>1568.15</v>
      </c>
      <c r="S22" s="91"/>
      <c r="T22" s="91"/>
      <c r="U22" s="147">
        <f t="shared" si="1"/>
        <v>1568.15</v>
      </c>
      <c r="V22" s="139">
        <f t="shared" si="2"/>
        <v>1568.15</v>
      </c>
    </row>
    <row r="23" spans="1:22" s="7" customFormat="1" ht="18">
      <c r="A23" s="309">
        <v>10</v>
      </c>
      <c r="B23" s="312" t="s">
        <v>64</v>
      </c>
      <c r="C23" s="42" t="s">
        <v>51</v>
      </c>
      <c r="D23" s="88"/>
      <c r="E23" s="88"/>
      <c r="F23" s="89"/>
      <c r="G23" s="148"/>
      <c r="H23" s="89"/>
      <c r="I23" s="89"/>
      <c r="J23" s="89"/>
      <c r="K23" s="148"/>
      <c r="L23" s="144"/>
      <c r="M23" s="89"/>
      <c r="N23" s="90"/>
      <c r="O23" s="91"/>
      <c r="P23" s="148"/>
      <c r="Q23" s="140"/>
      <c r="R23" s="91">
        <v>2.5</v>
      </c>
      <c r="S23" s="91"/>
      <c r="T23" s="91"/>
      <c r="U23" s="164">
        <f t="shared" si="1"/>
        <v>2.5</v>
      </c>
      <c r="V23" s="281">
        <f t="shared" si="2"/>
        <v>2.5</v>
      </c>
    </row>
    <row r="24" spans="1:22" s="7" customFormat="1" ht="15">
      <c r="A24" s="309"/>
      <c r="B24" s="313"/>
      <c r="C24" s="42" t="s">
        <v>12</v>
      </c>
      <c r="D24" s="88"/>
      <c r="E24" s="88"/>
      <c r="F24" s="89"/>
      <c r="G24" s="148"/>
      <c r="H24" s="89"/>
      <c r="I24" s="89"/>
      <c r="J24" s="89"/>
      <c r="K24" s="148"/>
      <c r="L24" s="144"/>
      <c r="M24" s="89"/>
      <c r="N24" s="90"/>
      <c r="O24" s="91"/>
      <c r="P24" s="148"/>
      <c r="Q24" s="140"/>
      <c r="R24" s="89">
        <v>292.5</v>
      </c>
      <c r="S24" s="91"/>
      <c r="T24" s="91"/>
      <c r="U24" s="147">
        <f t="shared" si="1"/>
        <v>292.5</v>
      </c>
      <c r="V24" s="139">
        <f t="shared" si="2"/>
        <v>292.5</v>
      </c>
    </row>
    <row r="25" spans="1:22" s="7" customFormat="1" ht="18">
      <c r="A25" s="304">
        <v>11</v>
      </c>
      <c r="B25" s="306" t="s">
        <v>77</v>
      </c>
      <c r="C25" s="101" t="s">
        <v>54</v>
      </c>
      <c r="D25" s="88"/>
      <c r="E25" s="88"/>
      <c r="F25" s="89"/>
      <c r="G25" s="148"/>
      <c r="H25" s="89"/>
      <c r="I25" s="89"/>
      <c r="J25" s="89"/>
      <c r="K25" s="148"/>
      <c r="L25" s="144"/>
      <c r="M25" s="89"/>
      <c r="N25" s="90"/>
      <c r="O25" s="91"/>
      <c r="P25" s="148"/>
      <c r="Q25" s="140"/>
      <c r="R25" s="89"/>
      <c r="S25" s="91"/>
      <c r="T25" s="91">
        <v>2</v>
      </c>
      <c r="U25" s="279">
        <f t="shared" si="1"/>
        <v>2</v>
      </c>
      <c r="V25" s="238">
        <f t="shared" si="2"/>
        <v>2</v>
      </c>
    </row>
    <row r="26" spans="1:22" s="7" customFormat="1" ht="15">
      <c r="A26" s="305"/>
      <c r="B26" s="307"/>
      <c r="C26" s="101" t="s">
        <v>12</v>
      </c>
      <c r="D26" s="88"/>
      <c r="E26" s="88"/>
      <c r="F26" s="89"/>
      <c r="G26" s="148"/>
      <c r="H26" s="89"/>
      <c r="I26" s="89"/>
      <c r="J26" s="89"/>
      <c r="K26" s="148"/>
      <c r="L26" s="144"/>
      <c r="M26" s="89"/>
      <c r="N26" s="90"/>
      <c r="O26" s="91"/>
      <c r="P26" s="148"/>
      <c r="Q26" s="140"/>
      <c r="R26" s="89"/>
      <c r="S26" s="91"/>
      <c r="T26" s="91">
        <v>9.13</v>
      </c>
      <c r="U26" s="147">
        <f t="shared" si="1"/>
        <v>9.13</v>
      </c>
      <c r="V26" s="139">
        <f t="shared" si="2"/>
        <v>9.13</v>
      </c>
    </row>
    <row r="27" spans="1:22" s="7" customFormat="1" ht="15">
      <c r="A27" s="85">
        <v>12</v>
      </c>
      <c r="B27" s="86" t="s">
        <v>46</v>
      </c>
      <c r="C27" s="87" t="s">
        <v>12</v>
      </c>
      <c r="D27" s="88">
        <v>128.81</v>
      </c>
      <c r="E27" s="88">
        <v>29.92</v>
      </c>
      <c r="F27" s="89"/>
      <c r="G27" s="148">
        <f>SUM(D27:F27)</f>
        <v>158.73000000000002</v>
      </c>
      <c r="H27" s="89"/>
      <c r="I27" s="89">
        <v>280.01</v>
      </c>
      <c r="J27" s="89">
        <v>136.54</v>
      </c>
      <c r="K27" s="148">
        <f>SUM(H27:J27)</f>
        <v>416.54999999999995</v>
      </c>
      <c r="L27" s="144">
        <f>G27+K27</f>
        <v>575.28</v>
      </c>
      <c r="M27" s="89">
        <v>94.01</v>
      </c>
      <c r="N27" s="90">
        <v>38.13</v>
      </c>
      <c r="O27" s="91"/>
      <c r="P27" s="148">
        <f>SUM(M27:O27)</f>
        <v>132.14000000000001</v>
      </c>
      <c r="Q27" s="140">
        <f t="shared" si="0"/>
        <v>707.42</v>
      </c>
      <c r="R27" s="91">
        <v>480.51</v>
      </c>
      <c r="S27" s="91"/>
      <c r="T27" s="91"/>
      <c r="U27" s="148">
        <f t="shared" si="1"/>
        <v>480.51</v>
      </c>
      <c r="V27" s="140">
        <f t="shared" si="2"/>
        <v>1187.9299999999998</v>
      </c>
    </row>
    <row r="28" spans="1:22" s="7" customFormat="1" ht="15">
      <c r="A28" s="300" t="s">
        <v>21</v>
      </c>
      <c r="B28" s="301"/>
      <c r="C28" s="301"/>
      <c r="D28" s="301"/>
      <c r="E28" s="78"/>
      <c r="F28" s="96"/>
      <c r="G28" s="149"/>
      <c r="H28" s="96"/>
      <c r="I28" s="96"/>
      <c r="J28" s="96"/>
      <c r="K28" s="149"/>
      <c r="L28" s="145"/>
      <c r="M28" s="96"/>
      <c r="N28" s="97"/>
      <c r="O28" s="98"/>
      <c r="P28" s="149"/>
      <c r="Q28" s="142"/>
      <c r="R28" s="98"/>
      <c r="S28" s="98"/>
      <c r="T28" s="98"/>
      <c r="U28" s="149"/>
      <c r="V28" s="141"/>
    </row>
    <row r="29" spans="1:22" s="7" customFormat="1" ht="18">
      <c r="A29" s="286">
        <v>1</v>
      </c>
      <c r="B29" s="290" t="s">
        <v>61</v>
      </c>
      <c r="C29" s="6" t="s">
        <v>54</v>
      </c>
      <c r="D29" s="92"/>
      <c r="E29" s="92"/>
      <c r="F29" s="93"/>
      <c r="G29" s="150"/>
      <c r="H29" s="93"/>
      <c r="I29" s="93"/>
      <c r="J29" s="93"/>
      <c r="K29" s="150"/>
      <c r="L29" s="146"/>
      <c r="M29" s="93"/>
      <c r="N29" s="94"/>
      <c r="O29" s="95">
        <v>79.24</v>
      </c>
      <c r="P29" s="148">
        <f>SUM(M29:O29)</f>
        <v>79.24</v>
      </c>
      <c r="Q29" s="140">
        <f>L29+P29</f>
        <v>79.24</v>
      </c>
      <c r="R29" s="95"/>
      <c r="S29" s="95"/>
      <c r="T29" s="95"/>
      <c r="U29" s="150"/>
      <c r="V29" s="139">
        <f t="shared" si="2"/>
        <v>79.24</v>
      </c>
    </row>
    <row r="30" spans="1:22" s="7" customFormat="1" ht="15">
      <c r="A30" s="287"/>
      <c r="B30" s="291"/>
      <c r="C30" s="30" t="s">
        <v>12</v>
      </c>
      <c r="D30" s="9"/>
      <c r="E30" s="9"/>
      <c r="F30" s="10"/>
      <c r="G30" s="147"/>
      <c r="H30" s="10"/>
      <c r="I30" s="10"/>
      <c r="J30" s="10"/>
      <c r="K30" s="147"/>
      <c r="L30" s="143"/>
      <c r="M30" s="10"/>
      <c r="N30" s="33"/>
      <c r="O30" s="10">
        <v>43550</v>
      </c>
      <c r="P30" s="148">
        <f>SUM(M30:O30)</f>
        <v>43550</v>
      </c>
      <c r="Q30" s="140">
        <f>L30+P30</f>
        <v>43550</v>
      </c>
      <c r="R30" s="11"/>
      <c r="S30" s="11"/>
      <c r="T30" s="11"/>
      <c r="U30" s="147"/>
      <c r="V30" s="139">
        <f t="shared" si="2"/>
        <v>43550</v>
      </c>
    </row>
    <row r="31" spans="1:22" ht="14.25">
      <c r="A31" s="39"/>
      <c r="B31" s="231" t="s">
        <v>13</v>
      </c>
      <c r="C31" s="39" t="s">
        <v>12</v>
      </c>
      <c r="D31" s="232">
        <f>D6+D8+D10+D12+D14+D16+D18+D27</f>
        <v>128.81</v>
      </c>
      <c r="E31" s="232">
        <f>E6+E8+E10+E12+E14+E16+E18+E27</f>
        <v>89.76</v>
      </c>
      <c r="F31" s="232">
        <f>F6+F8+F10+F12+F14+F16+F18+F27</f>
        <v>278.75</v>
      </c>
      <c r="G31" s="233">
        <f>SUM(D31:F31)</f>
        <v>497.32</v>
      </c>
      <c r="H31" s="232">
        <f>H6+H8+H10+H12+H14+H16+H18+H27</f>
        <v>89.76</v>
      </c>
      <c r="I31" s="232">
        <f>I6+I8+I10+I12+I14+I16+I18+I27</f>
        <v>590.8</v>
      </c>
      <c r="J31" s="232">
        <f>J6+J8+J10+J12+J14+J16+J18+J27</f>
        <v>181.56</v>
      </c>
      <c r="K31" s="233">
        <f>SUM(H31:J31)</f>
        <v>862.1199999999999</v>
      </c>
      <c r="L31" s="234">
        <f>G31+K31</f>
        <v>1359.4399999999998</v>
      </c>
      <c r="M31" s="232">
        <f>M6+M8+M10+M12+M14+M16+M18+M27</f>
        <v>94.01</v>
      </c>
      <c r="N31" s="235">
        <f>N6+N8+N10+N12+N14+N16+N18+N27+N20</f>
        <v>477.28000000000003</v>
      </c>
      <c r="O31" s="236">
        <f>O6+O8+O10+O12+O14+O16+O18+O27+O30</f>
        <v>43550</v>
      </c>
      <c r="P31" s="233">
        <f>SUM(M31:O31)</f>
        <v>44121.29</v>
      </c>
      <c r="Q31" s="237">
        <f>L31+P31</f>
        <v>45480.73</v>
      </c>
      <c r="R31" s="236">
        <f>R6+R8+R10+R12+R14+R16+R18+R27+R22+R24</f>
        <v>2670.4300000000003</v>
      </c>
      <c r="S31" s="236">
        <f>S6+S8+S10+S12+S14+S16+S18+S27</f>
        <v>12.54</v>
      </c>
      <c r="T31" s="236">
        <f>T6+T8+T10+T12+T14+T16+T18+T27+T20+T26</f>
        <v>60.78</v>
      </c>
      <c r="U31" s="233">
        <f>SUM(R31:T31)</f>
        <v>2743.7500000000005</v>
      </c>
      <c r="V31" s="237">
        <f>Q31+U31</f>
        <v>48224.48</v>
      </c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</sheetData>
  <sheetProtection/>
  <mergeCells count="31">
    <mergeCell ref="B17:B18"/>
    <mergeCell ref="A4:F4"/>
    <mergeCell ref="C2:C3"/>
    <mergeCell ref="A7:A8"/>
    <mergeCell ref="A21:A22"/>
    <mergeCell ref="B21:B22"/>
    <mergeCell ref="B23:B24"/>
    <mergeCell ref="A23:A24"/>
    <mergeCell ref="A15:A16"/>
    <mergeCell ref="B15:B16"/>
    <mergeCell ref="A17:A18"/>
    <mergeCell ref="A5:A6"/>
    <mergeCell ref="A11:A12"/>
    <mergeCell ref="A2:A3"/>
    <mergeCell ref="B2:B3"/>
    <mergeCell ref="A13:A14"/>
    <mergeCell ref="B5:B6"/>
    <mergeCell ref="B11:B12"/>
    <mergeCell ref="B13:B14"/>
    <mergeCell ref="A9:A10"/>
    <mergeCell ref="B9:B10"/>
    <mergeCell ref="A25:A26"/>
    <mergeCell ref="B25:B26"/>
    <mergeCell ref="A1:V1"/>
    <mergeCell ref="D2:V2"/>
    <mergeCell ref="A28:D28"/>
    <mergeCell ref="A29:A30"/>
    <mergeCell ref="B29:B30"/>
    <mergeCell ref="A19:A20"/>
    <mergeCell ref="B19:B20"/>
    <mergeCell ref="B7:B8"/>
  </mergeCells>
  <printOptions/>
  <pageMargins left="0.31496062992125984" right="0.31496062992125984" top="0.5905511811023623" bottom="0.59055118110236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zoomScalePageLayoutView="0" workbookViewId="0" topLeftCell="A1">
      <selection activeCell="T18" sqref="T18"/>
    </sheetView>
  </sheetViews>
  <sheetFormatPr defaultColWidth="8.796875" defaultRowHeight="14.25"/>
  <cols>
    <col min="1" max="1" width="3.5" style="0" customWidth="1"/>
    <col min="2" max="2" width="26" style="0" customWidth="1"/>
    <col min="3" max="3" width="4.59765625" style="22" customWidth="1"/>
    <col min="4" max="4" width="6.5" style="0" bestFit="1" customWidth="1"/>
    <col min="5" max="5" width="7.5" style="0" bestFit="1" customWidth="1"/>
    <col min="6" max="6" width="5.19921875" style="0" bestFit="1" customWidth="1"/>
    <col min="7" max="7" width="8.09765625" style="0" customWidth="1"/>
    <col min="8" max="8" width="6.59765625" style="0" bestFit="1" customWidth="1"/>
    <col min="9" max="9" width="5.8984375" style="0" bestFit="1" customWidth="1"/>
    <col min="10" max="10" width="8.5" style="0" bestFit="1" customWidth="1"/>
    <col min="11" max="11" width="9.69921875" style="0" bestFit="1" customWidth="1"/>
    <col min="12" max="12" width="8.8984375" style="0" customWidth="1"/>
    <col min="13" max="13" width="5.8984375" style="0" bestFit="1" customWidth="1"/>
    <col min="14" max="14" width="6.5" style="0" bestFit="1" customWidth="1"/>
    <col min="15" max="15" width="8.3984375" style="0" bestFit="1" customWidth="1"/>
    <col min="16" max="16" width="9.09765625" style="0" customWidth="1"/>
    <col min="17" max="17" width="9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59765625" style="0" customWidth="1"/>
    <col min="22" max="22" width="9.3984375" style="0" bestFit="1" customWidth="1"/>
  </cols>
  <sheetData>
    <row r="1" spans="1:22" ht="20.25">
      <c r="A1" s="293" t="s">
        <v>70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8.75" customHeight="1">
      <c r="A2" s="298" t="s">
        <v>0</v>
      </c>
      <c r="B2" s="298" t="s">
        <v>1</v>
      </c>
      <c r="C2" s="298" t="s">
        <v>2</v>
      </c>
      <c r="D2" s="294" t="s">
        <v>3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2" ht="45">
      <c r="A3" s="299"/>
      <c r="B3" s="299"/>
      <c r="C3" s="299"/>
      <c r="D3" s="239" t="s">
        <v>29</v>
      </c>
      <c r="E3" s="239" t="s">
        <v>30</v>
      </c>
      <c r="F3" s="239" t="s">
        <v>31</v>
      </c>
      <c r="G3" s="240" t="s">
        <v>4</v>
      </c>
      <c r="H3" s="239" t="s">
        <v>32</v>
      </c>
      <c r="I3" s="239" t="s">
        <v>33</v>
      </c>
      <c r="J3" s="239" t="s">
        <v>34</v>
      </c>
      <c r="K3" s="240" t="s">
        <v>5</v>
      </c>
      <c r="L3" s="241" t="s">
        <v>6</v>
      </c>
      <c r="M3" s="239" t="s">
        <v>35</v>
      </c>
      <c r="N3" s="239" t="s">
        <v>36</v>
      </c>
      <c r="O3" s="239" t="s">
        <v>37</v>
      </c>
      <c r="P3" s="240" t="s">
        <v>7</v>
      </c>
      <c r="Q3" s="241" t="s">
        <v>8</v>
      </c>
      <c r="R3" s="239" t="s">
        <v>38</v>
      </c>
      <c r="S3" s="239" t="s">
        <v>39</v>
      </c>
      <c r="T3" s="239" t="s">
        <v>40</v>
      </c>
      <c r="U3" s="240" t="s">
        <v>9</v>
      </c>
      <c r="V3" s="241" t="s">
        <v>10</v>
      </c>
    </row>
    <row r="4" spans="1:22" ht="15">
      <c r="A4" s="302" t="s">
        <v>67</v>
      </c>
      <c r="B4" s="303"/>
      <c r="C4" s="303"/>
      <c r="D4" s="303"/>
      <c r="E4" s="303"/>
      <c r="F4" s="303"/>
      <c r="G4" s="242"/>
      <c r="H4" s="243"/>
      <c r="I4" s="243"/>
      <c r="J4" s="243"/>
      <c r="K4" s="242"/>
      <c r="L4" s="244"/>
      <c r="M4" s="243"/>
      <c r="N4" s="243"/>
      <c r="O4" s="243"/>
      <c r="P4" s="242"/>
      <c r="Q4" s="244"/>
      <c r="R4" s="243"/>
      <c r="S4" s="243"/>
      <c r="T4" s="243"/>
      <c r="U4" s="242"/>
      <c r="V4" s="245"/>
    </row>
    <row r="5" spans="1:22" ht="15">
      <c r="A5" s="314">
        <v>1</v>
      </c>
      <c r="B5" s="318" t="s">
        <v>25</v>
      </c>
      <c r="C5" s="40" t="s">
        <v>11</v>
      </c>
      <c r="D5" s="41"/>
      <c r="E5" s="104">
        <v>3</v>
      </c>
      <c r="F5" s="106"/>
      <c r="G5" s="165">
        <f aca="true" t="shared" si="0" ref="G5:G17">SUM(D5:F5)</f>
        <v>3</v>
      </c>
      <c r="H5" s="10"/>
      <c r="I5" s="10"/>
      <c r="J5" s="10"/>
      <c r="K5" s="166"/>
      <c r="L5" s="177">
        <f aca="true" t="shared" si="1" ref="L5:L17">G5+K5</f>
        <v>3</v>
      </c>
      <c r="M5" s="51"/>
      <c r="N5" s="80"/>
      <c r="O5" s="81"/>
      <c r="P5" s="169"/>
      <c r="Q5" s="176">
        <f aca="true" t="shared" si="2" ref="Q5:Q17">L5+P5</f>
        <v>3</v>
      </c>
      <c r="R5" s="16">
        <v>2</v>
      </c>
      <c r="S5" s="16"/>
      <c r="T5" s="16"/>
      <c r="U5" s="172">
        <f aca="true" t="shared" si="3" ref="U5:U17">SUM(R5:T5)</f>
        <v>2</v>
      </c>
      <c r="V5" s="176">
        <f aca="true" t="shared" si="4" ref="V5:V17">Q5+U5</f>
        <v>5</v>
      </c>
    </row>
    <row r="6" spans="1:22" ht="15">
      <c r="A6" s="315"/>
      <c r="B6" s="317"/>
      <c r="C6" s="40" t="s">
        <v>12</v>
      </c>
      <c r="D6" s="41"/>
      <c r="E6" s="50">
        <v>27.96</v>
      </c>
      <c r="F6" s="10"/>
      <c r="G6" s="166">
        <f t="shared" si="0"/>
        <v>27.96</v>
      </c>
      <c r="H6" s="10"/>
      <c r="I6" s="10"/>
      <c r="J6" s="10"/>
      <c r="K6" s="166"/>
      <c r="L6" s="178">
        <f t="shared" si="1"/>
        <v>27.96</v>
      </c>
      <c r="M6" s="51"/>
      <c r="N6" s="80"/>
      <c r="O6" s="81"/>
      <c r="P6" s="169"/>
      <c r="Q6" s="174">
        <f t="shared" si="2"/>
        <v>27.96</v>
      </c>
      <c r="R6" s="16">
        <v>12.54</v>
      </c>
      <c r="S6" s="16"/>
      <c r="T6" s="16"/>
      <c r="U6" s="172">
        <f t="shared" si="3"/>
        <v>12.54</v>
      </c>
      <c r="V6" s="174">
        <f t="shared" si="4"/>
        <v>40.5</v>
      </c>
    </row>
    <row r="7" spans="1:22" ht="15">
      <c r="A7" s="314">
        <v>2</v>
      </c>
      <c r="B7" s="318" t="s">
        <v>58</v>
      </c>
      <c r="C7" s="40" t="s">
        <v>11</v>
      </c>
      <c r="D7" s="41"/>
      <c r="E7" s="104">
        <v>2</v>
      </c>
      <c r="F7" s="106"/>
      <c r="G7" s="165">
        <f t="shared" si="0"/>
        <v>2</v>
      </c>
      <c r="H7" s="10"/>
      <c r="I7" s="10"/>
      <c r="J7" s="10"/>
      <c r="K7" s="166"/>
      <c r="L7" s="177">
        <f t="shared" si="1"/>
        <v>2</v>
      </c>
      <c r="M7" s="51"/>
      <c r="N7" s="103">
        <v>1</v>
      </c>
      <c r="O7" s="81"/>
      <c r="P7" s="170">
        <f aca="true" t="shared" si="5" ref="P7:P17">SUM(M7:O7)</f>
        <v>1</v>
      </c>
      <c r="Q7" s="176">
        <f t="shared" si="2"/>
        <v>3</v>
      </c>
      <c r="R7" s="16">
        <v>3</v>
      </c>
      <c r="S7" s="16">
        <v>2</v>
      </c>
      <c r="T7" s="16"/>
      <c r="U7" s="172">
        <f t="shared" si="3"/>
        <v>5</v>
      </c>
      <c r="V7" s="174">
        <f t="shared" si="4"/>
        <v>8</v>
      </c>
    </row>
    <row r="8" spans="1:22" ht="15">
      <c r="A8" s="315"/>
      <c r="B8" s="317"/>
      <c r="C8" s="40" t="s">
        <v>12</v>
      </c>
      <c r="D8" s="41"/>
      <c r="E8" s="50">
        <v>119.69</v>
      </c>
      <c r="F8" s="10"/>
      <c r="G8" s="166">
        <f t="shared" si="0"/>
        <v>119.69</v>
      </c>
      <c r="H8" s="10"/>
      <c r="I8" s="10"/>
      <c r="J8" s="10"/>
      <c r="K8" s="166"/>
      <c r="L8" s="178">
        <f t="shared" si="1"/>
        <v>119.69</v>
      </c>
      <c r="M8" s="51"/>
      <c r="N8" s="80">
        <v>188.98</v>
      </c>
      <c r="O8" s="81"/>
      <c r="P8" s="169">
        <f t="shared" si="5"/>
        <v>188.98</v>
      </c>
      <c r="Q8" s="174">
        <f t="shared" si="2"/>
        <v>308.66999999999996</v>
      </c>
      <c r="R8" s="16">
        <v>416.1</v>
      </c>
      <c r="S8" s="16">
        <v>377.97</v>
      </c>
      <c r="T8" s="16"/>
      <c r="U8" s="172">
        <f t="shared" si="3"/>
        <v>794.07</v>
      </c>
      <c r="V8" s="174">
        <f t="shared" si="4"/>
        <v>1102.74</v>
      </c>
    </row>
    <row r="9" spans="1:22" ht="18">
      <c r="A9" s="319">
        <v>3</v>
      </c>
      <c r="B9" s="312" t="s">
        <v>79</v>
      </c>
      <c r="C9" s="42" t="s">
        <v>54</v>
      </c>
      <c r="D9" s="43"/>
      <c r="E9" s="44">
        <v>0.52</v>
      </c>
      <c r="F9" s="44"/>
      <c r="G9" s="166">
        <f t="shared" si="0"/>
        <v>0.52</v>
      </c>
      <c r="H9" s="44"/>
      <c r="I9" s="44"/>
      <c r="J9" s="44"/>
      <c r="K9" s="166"/>
      <c r="L9" s="178">
        <f t="shared" si="1"/>
        <v>0.52</v>
      </c>
      <c r="M9" s="45"/>
      <c r="N9" s="82"/>
      <c r="O9" s="83"/>
      <c r="P9" s="169"/>
      <c r="Q9" s="174">
        <f t="shared" si="2"/>
        <v>0.52</v>
      </c>
      <c r="R9" s="17"/>
      <c r="S9" s="17"/>
      <c r="T9" s="17">
        <v>2</v>
      </c>
      <c r="U9" s="172">
        <f t="shared" si="3"/>
        <v>2</v>
      </c>
      <c r="V9" s="174">
        <f t="shared" si="4"/>
        <v>2.52</v>
      </c>
    </row>
    <row r="10" spans="1:22" ht="15">
      <c r="A10" s="320"/>
      <c r="B10" s="313"/>
      <c r="C10" s="42" t="s">
        <v>12</v>
      </c>
      <c r="D10" s="43"/>
      <c r="E10" s="44">
        <v>66.1</v>
      </c>
      <c r="F10" s="44"/>
      <c r="G10" s="166">
        <f t="shared" si="0"/>
        <v>66.1</v>
      </c>
      <c r="H10" s="44"/>
      <c r="I10" s="44"/>
      <c r="J10" s="44"/>
      <c r="K10" s="166"/>
      <c r="L10" s="178">
        <f t="shared" si="1"/>
        <v>66.1</v>
      </c>
      <c r="M10" s="45"/>
      <c r="N10" s="82"/>
      <c r="O10" s="83"/>
      <c r="P10" s="169"/>
      <c r="Q10" s="174">
        <f t="shared" si="2"/>
        <v>66.1</v>
      </c>
      <c r="R10" s="17"/>
      <c r="S10" s="17"/>
      <c r="T10" s="17">
        <v>4.58</v>
      </c>
      <c r="U10" s="172">
        <f t="shared" si="3"/>
        <v>4.58</v>
      </c>
      <c r="V10" s="174">
        <f t="shared" si="4"/>
        <v>70.67999999999999</v>
      </c>
    </row>
    <row r="11" spans="1:22" s="7" customFormat="1" ht="15">
      <c r="A11" s="286">
        <v>4</v>
      </c>
      <c r="B11" s="290" t="s">
        <v>27</v>
      </c>
      <c r="C11" s="6" t="s">
        <v>11</v>
      </c>
      <c r="D11" s="46"/>
      <c r="E11" s="9"/>
      <c r="F11" s="10"/>
      <c r="G11" s="166"/>
      <c r="H11" s="10"/>
      <c r="I11" s="10"/>
      <c r="J11" s="10"/>
      <c r="K11" s="166"/>
      <c r="L11" s="178"/>
      <c r="M11" s="10"/>
      <c r="N11" s="105">
        <v>1</v>
      </c>
      <c r="O11" s="10"/>
      <c r="P11" s="170">
        <f t="shared" si="5"/>
        <v>1</v>
      </c>
      <c r="Q11" s="176">
        <f t="shared" si="2"/>
        <v>1</v>
      </c>
      <c r="R11" s="18"/>
      <c r="S11" s="18">
        <v>2</v>
      </c>
      <c r="T11" s="18"/>
      <c r="U11" s="172">
        <f t="shared" si="3"/>
        <v>2</v>
      </c>
      <c r="V11" s="176">
        <f t="shared" si="4"/>
        <v>3</v>
      </c>
    </row>
    <row r="12" spans="1:22" s="7" customFormat="1" ht="15">
      <c r="A12" s="287"/>
      <c r="B12" s="291"/>
      <c r="C12" s="6" t="s">
        <v>12</v>
      </c>
      <c r="D12" s="46"/>
      <c r="E12" s="9"/>
      <c r="F12" s="10"/>
      <c r="G12" s="166"/>
      <c r="H12" s="10"/>
      <c r="I12" s="10"/>
      <c r="J12" s="10"/>
      <c r="K12" s="166"/>
      <c r="L12" s="178"/>
      <c r="M12" s="10"/>
      <c r="N12" s="74">
        <v>46.09</v>
      </c>
      <c r="O12" s="10"/>
      <c r="P12" s="169">
        <f t="shared" si="5"/>
        <v>46.09</v>
      </c>
      <c r="Q12" s="174">
        <f t="shared" si="2"/>
        <v>46.09</v>
      </c>
      <c r="R12" s="18"/>
      <c r="S12" s="18">
        <v>56.47</v>
      </c>
      <c r="T12" s="18"/>
      <c r="U12" s="172">
        <f t="shared" si="3"/>
        <v>56.47</v>
      </c>
      <c r="V12" s="174">
        <f t="shared" si="4"/>
        <v>102.56</v>
      </c>
    </row>
    <row r="13" spans="1:22" s="7" customFormat="1" ht="15">
      <c r="A13" s="286">
        <v>5</v>
      </c>
      <c r="B13" s="290" t="s">
        <v>56</v>
      </c>
      <c r="C13" s="6" t="s">
        <v>11</v>
      </c>
      <c r="D13" s="46"/>
      <c r="E13" s="9"/>
      <c r="F13" s="10"/>
      <c r="G13" s="166"/>
      <c r="H13" s="10"/>
      <c r="I13" s="10"/>
      <c r="J13" s="10"/>
      <c r="K13" s="166"/>
      <c r="L13" s="178"/>
      <c r="M13" s="10"/>
      <c r="N13" s="105">
        <v>1</v>
      </c>
      <c r="O13" s="10"/>
      <c r="P13" s="170">
        <f t="shared" si="5"/>
        <v>1</v>
      </c>
      <c r="Q13" s="176">
        <f t="shared" si="2"/>
        <v>1</v>
      </c>
      <c r="R13" s="18"/>
      <c r="S13" s="18"/>
      <c r="T13" s="18">
        <v>1</v>
      </c>
      <c r="U13" s="172">
        <f t="shared" si="3"/>
        <v>1</v>
      </c>
      <c r="V13" s="176">
        <f t="shared" si="4"/>
        <v>2</v>
      </c>
    </row>
    <row r="14" spans="1:22" s="7" customFormat="1" ht="15">
      <c r="A14" s="287"/>
      <c r="B14" s="291"/>
      <c r="C14" s="6" t="s">
        <v>12</v>
      </c>
      <c r="D14" s="46"/>
      <c r="E14" s="9"/>
      <c r="F14" s="10"/>
      <c r="G14" s="166"/>
      <c r="H14" s="10"/>
      <c r="I14" s="10"/>
      <c r="J14" s="10"/>
      <c r="K14" s="166"/>
      <c r="L14" s="178"/>
      <c r="M14" s="10"/>
      <c r="N14" s="74">
        <v>12.29</v>
      </c>
      <c r="O14" s="10"/>
      <c r="P14" s="169">
        <f t="shared" si="5"/>
        <v>12.29</v>
      </c>
      <c r="Q14" s="174">
        <f t="shared" si="2"/>
        <v>12.29</v>
      </c>
      <c r="R14" s="18"/>
      <c r="S14" s="18"/>
      <c r="T14" s="18">
        <v>25.63</v>
      </c>
      <c r="U14" s="172">
        <f t="shared" si="3"/>
        <v>25.63</v>
      </c>
      <c r="V14" s="174">
        <f t="shared" si="4"/>
        <v>37.92</v>
      </c>
    </row>
    <row r="15" spans="1:22" s="7" customFormat="1" ht="15">
      <c r="A15" s="286">
        <v>6</v>
      </c>
      <c r="B15" s="290" t="s">
        <v>55</v>
      </c>
      <c r="C15" s="6" t="s">
        <v>11</v>
      </c>
      <c r="D15" s="46"/>
      <c r="E15" s="9"/>
      <c r="F15" s="10"/>
      <c r="G15" s="166"/>
      <c r="H15" s="10"/>
      <c r="I15" s="10"/>
      <c r="J15" s="10"/>
      <c r="K15" s="166"/>
      <c r="L15" s="178"/>
      <c r="M15" s="10"/>
      <c r="N15" s="105">
        <v>1</v>
      </c>
      <c r="O15" s="10"/>
      <c r="P15" s="170">
        <f t="shared" si="5"/>
        <v>1</v>
      </c>
      <c r="Q15" s="176">
        <f t="shared" si="2"/>
        <v>1</v>
      </c>
      <c r="R15" s="18"/>
      <c r="S15" s="18"/>
      <c r="T15" s="18"/>
      <c r="U15" s="172"/>
      <c r="V15" s="176">
        <f t="shared" si="4"/>
        <v>1</v>
      </c>
    </row>
    <row r="16" spans="1:22" s="7" customFormat="1" ht="15">
      <c r="A16" s="287"/>
      <c r="B16" s="292"/>
      <c r="C16" s="6" t="s">
        <v>12</v>
      </c>
      <c r="D16" s="46"/>
      <c r="E16" s="9"/>
      <c r="F16" s="10"/>
      <c r="G16" s="167"/>
      <c r="H16" s="10"/>
      <c r="I16" s="10"/>
      <c r="J16" s="10"/>
      <c r="K16" s="167"/>
      <c r="L16" s="179"/>
      <c r="M16" s="10"/>
      <c r="N16" s="33">
        <v>33.22</v>
      </c>
      <c r="O16" s="11"/>
      <c r="P16" s="171">
        <f t="shared" si="5"/>
        <v>33.22</v>
      </c>
      <c r="Q16" s="174">
        <f t="shared" si="2"/>
        <v>33.22</v>
      </c>
      <c r="R16" s="18"/>
      <c r="S16" s="18"/>
      <c r="T16" s="18"/>
      <c r="U16" s="172"/>
      <c r="V16" s="174">
        <f t="shared" si="4"/>
        <v>33.22</v>
      </c>
    </row>
    <row r="17" spans="1:22" s="7" customFormat="1" ht="15">
      <c r="A17" s="28">
        <v>7</v>
      </c>
      <c r="B17" s="29" t="s">
        <v>46</v>
      </c>
      <c r="C17" s="6" t="s">
        <v>12</v>
      </c>
      <c r="D17" s="9">
        <v>66.1</v>
      </c>
      <c r="E17" s="9">
        <v>59.85</v>
      </c>
      <c r="F17" s="10"/>
      <c r="G17" s="167">
        <f t="shared" si="0"/>
        <v>125.94999999999999</v>
      </c>
      <c r="H17" s="10"/>
      <c r="I17" s="10">
        <v>216.56</v>
      </c>
      <c r="J17" s="10">
        <v>68.77</v>
      </c>
      <c r="K17" s="167">
        <f>SUM(H17:J17)</f>
        <v>285.33</v>
      </c>
      <c r="L17" s="179">
        <f t="shared" si="1"/>
        <v>411.28</v>
      </c>
      <c r="M17" s="10">
        <v>169.51</v>
      </c>
      <c r="N17" s="33">
        <v>38.13</v>
      </c>
      <c r="O17" s="11"/>
      <c r="P17" s="171">
        <f t="shared" si="5"/>
        <v>207.64</v>
      </c>
      <c r="Q17" s="174">
        <f t="shared" si="2"/>
        <v>618.92</v>
      </c>
      <c r="R17" s="18">
        <v>460.47</v>
      </c>
      <c r="S17" s="18"/>
      <c r="T17" s="18">
        <v>85.18</v>
      </c>
      <c r="U17" s="172">
        <f t="shared" si="3"/>
        <v>545.6500000000001</v>
      </c>
      <c r="V17" s="174">
        <f t="shared" si="4"/>
        <v>1164.5700000000002</v>
      </c>
    </row>
    <row r="18" spans="1:22" ht="15" customHeight="1">
      <c r="A18" s="321" t="s">
        <v>21</v>
      </c>
      <c r="B18" s="322"/>
      <c r="C18" s="322"/>
      <c r="D18" s="322"/>
      <c r="E18" s="252"/>
      <c r="F18" s="252"/>
      <c r="G18" s="253"/>
      <c r="H18" s="252"/>
      <c r="I18" s="252"/>
      <c r="J18" s="252"/>
      <c r="K18" s="253"/>
      <c r="L18" s="254"/>
      <c r="M18" s="252"/>
      <c r="N18" s="255"/>
      <c r="O18" s="256"/>
      <c r="P18" s="253"/>
      <c r="Q18" s="257"/>
      <c r="R18" s="258"/>
      <c r="S18" s="258"/>
      <c r="T18" s="258"/>
      <c r="U18" s="259"/>
      <c r="V18" s="260"/>
    </row>
    <row r="19" spans="1:22" ht="18">
      <c r="A19" s="314">
        <v>1</v>
      </c>
      <c r="B19" s="316" t="s">
        <v>22</v>
      </c>
      <c r="C19" s="42" t="s">
        <v>54</v>
      </c>
      <c r="D19" s="41"/>
      <c r="E19" s="10"/>
      <c r="F19" s="10"/>
      <c r="G19" s="168"/>
      <c r="H19" s="10"/>
      <c r="I19" s="10"/>
      <c r="J19" s="47">
        <v>36.17</v>
      </c>
      <c r="K19" s="168">
        <f aca="true" t="shared" si="6" ref="K19:K24">SUM(H19:J19)</f>
        <v>36.17</v>
      </c>
      <c r="L19" s="180">
        <f aca="true" t="shared" si="7" ref="L19:L24">K19+G19</f>
        <v>36.17</v>
      </c>
      <c r="M19" s="48"/>
      <c r="N19" s="49"/>
      <c r="O19" s="14"/>
      <c r="P19" s="168"/>
      <c r="Q19" s="175">
        <f aca="true" t="shared" si="8" ref="Q19:Q24">P19+L19</f>
        <v>36.17</v>
      </c>
      <c r="R19" s="19"/>
      <c r="S19" s="19"/>
      <c r="T19" s="19"/>
      <c r="U19" s="173"/>
      <c r="V19" s="175">
        <f aca="true" t="shared" si="9" ref="V19:V24">Q19+U19</f>
        <v>36.17</v>
      </c>
    </row>
    <row r="20" spans="1:22" ht="15">
      <c r="A20" s="315"/>
      <c r="B20" s="317"/>
      <c r="C20" s="40" t="s">
        <v>12</v>
      </c>
      <c r="D20" s="41"/>
      <c r="E20" s="10"/>
      <c r="F20" s="10"/>
      <c r="G20" s="168"/>
      <c r="H20" s="10"/>
      <c r="I20" s="10"/>
      <c r="J20" s="50">
        <v>12108</v>
      </c>
      <c r="K20" s="168">
        <f t="shared" si="6"/>
        <v>12108</v>
      </c>
      <c r="L20" s="180">
        <f t="shared" si="7"/>
        <v>12108</v>
      </c>
      <c r="M20" s="48"/>
      <c r="N20" s="49"/>
      <c r="O20" s="14"/>
      <c r="P20" s="168"/>
      <c r="Q20" s="175">
        <f t="shared" si="8"/>
        <v>12108</v>
      </c>
      <c r="R20" s="19"/>
      <c r="S20" s="19"/>
      <c r="T20" s="19"/>
      <c r="U20" s="173"/>
      <c r="V20" s="175">
        <f t="shared" si="9"/>
        <v>12108</v>
      </c>
    </row>
    <row r="21" spans="1:22" ht="18" customHeight="1">
      <c r="A21" s="314">
        <v>2</v>
      </c>
      <c r="B21" s="318" t="s">
        <v>62</v>
      </c>
      <c r="C21" s="84" t="s">
        <v>19</v>
      </c>
      <c r="D21" s="41"/>
      <c r="E21" s="10"/>
      <c r="F21" s="10"/>
      <c r="G21" s="168"/>
      <c r="H21" s="10"/>
      <c r="I21" s="10"/>
      <c r="J21" s="47">
        <v>295.5</v>
      </c>
      <c r="K21" s="168">
        <f t="shared" si="6"/>
        <v>295.5</v>
      </c>
      <c r="L21" s="180">
        <f t="shared" si="7"/>
        <v>295.5</v>
      </c>
      <c r="M21" s="52"/>
      <c r="N21" s="53"/>
      <c r="O21" s="15"/>
      <c r="P21" s="168"/>
      <c r="Q21" s="175">
        <f t="shared" si="8"/>
        <v>295.5</v>
      </c>
      <c r="R21" s="20"/>
      <c r="S21" s="20"/>
      <c r="T21" s="20"/>
      <c r="U21" s="173"/>
      <c r="V21" s="175">
        <f t="shared" si="9"/>
        <v>295.5</v>
      </c>
    </row>
    <row r="22" spans="1:22" ht="17.25" customHeight="1">
      <c r="A22" s="315"/>
      <c r="B22" s="317"/>
      <c r="C22" s="40" t="s">
        <v>12</v>
      </c>
      <c r="D22" s="41"/>
      <c r="E22" s="10"/>
      <c r="F22" s="10"/>
      <c r="G22" s="168"/>
      <c r="H22" s="10"/>
      <c r="I22" s="10"/>
      <c r="J22" s="47">
        <v>133064</v>
      </c>
      <c r="K22" s="168">
        <f t="shared" si="6"/>
        <v>133064</v>
      </c>
      <c r="L22" s="180">
        <f t="shared" si="7"/>
        <v>133064</v>
      </c>
      <c r="M22" s="52"/>
      <c r="N22" s="53"/>
      <c r="O22" s="15"/>
      <c r="P22" s="168"/>
      <c r="Q22" s="175">
        <f t="shared" si="8"/>
        <v>133064</v>
      </c>
      <c r="R22" s="20"/>
      <c r="S22" s="20"/>
      <c r="T22" s="20"/>
      <c r="U22" s="173"/>
      <c r="V22" s="175">
        <f t="shared" si="9"/>
        <v>133064</v>
      </c>
    </row>
    <row r="23" spans="1:22" ht="22.5" customHeight="1">
      <c r="A23" s="314">
        <v>3</v>
      </c>
      <c r="B23" s="316" t="s">
        <v>24</v>
      </c>
      <c r="C23" s="42" t="s">
        <v>54</v>
      </c>
      <c r="D23" s="41"/>
      <c r="E23" s="10"/>
      <c r="F23" s="10"/>
      <c r="G23" s="168"/>
      <c r="H23" s="10"/>
      <c r="I23" s="10"/>
      <c r="J23" s="51">
        <v>241.47</v>
      </c>
      <c r="K23" s="168">
        <f t="shared" si="6"/>
        <v>241.47</v>
      </c>
      <c r="L23" s="180">
        <f t="shared" si="7"/>
        <v>241.47</v>
      </c>
      <c r="M23" s="52"/>
      <c r="N23" s="53"/>
      <c r="O23" s="15"/>
      <c r="P23" s="168"/>
      <c r="Q23" s="175">
        <f t="shared" si="8"/>
        <v>241.47</v>
      </c>
      <c r="R23" s="20"/>
      <c r="S23" s="20"/>
      <c r="T23" s="20"/>
      <c r="U23" s="173"/>
      <c r="V23" s="175">
        <f t="shared" si="9"/>
        <v>241.47</v>
      </c>
    </row>
    <row r="24" spans="1:22" ht="17.25" customHeight="1">
      <c r="A24" s="315"/>
      <c r="B24" s="317"/>
      <c r="C24" s="40" t="s">
        <v>12</v>
      </c>
      <c r="D24" s="41"/>
      <c r="E24" s="10"/>
      <c r="F24" s="10"/>
      <c r="G24" s="168"/>
      <c r="H24" s="10"/>
      <c r="I24" s="10"/>
      <c r="J24" s="47">
        <v>192780</v>
      </c>
      <c r="K24" s="168">
        <f t="shared" si="6"/>
        <v>192780</v>
      </c>
      <c r="L24" s="180">
        <f t="shared" si="7"/>
        <v>192780</v>
      </c>
      <c r="M24" s="52"/>
      <c r="N24" s="53"/>
      <c r="O24" s="15"/>
      <c r="P24" s="168"/>
      <c r="Q24" s="175">
        <f t="shared" si="8"/>
        <v>192780</v>
      </c>
      <c r="R24" s="20"/>
      <c r="S24" s="20"/>
      <c r="T24" s="20"/>
      <c r="U24" s="173"/>
      <c r="V24" s="175">
        <f t="shared" si="9"/>
        <v>192780</v>
      </c>
    </row>
    <row r="25" spans="1:22" ht="16.5" customHeight="1">
      <c r="A25" s="54"/>
      <c r="B25" s="246" t="s">
        <v>13</v>
      </c>
      <c r="C25" s="54" t="s">
        <v>12</v>
      </c>
      <c r="D25" s="247">
        <f>D6+D8+D10+D12+D14+D17+D20+D22+D24+D16</f>
        <v>66.1</v>
      </c>
      <c r="E25" s="247">
        <f>E6+E8+E10+E12+E14+E17+E20+E22+E24+E16</f>
        <v>273.6</v>
      </c>
      <c r="F25" s="247"/>
      <c r="G25" s="248">
        <f>SUM(D25:F25)</f>
        <v>339.70000000000005</v>
      </c>
      <c r="H25" s="247"/>
      <c r="I25" s="247">
        <f>I6+I8+I10+I12+I14+I17+I20+I22+I24+I16</f>
        <v>216.56</v>
      </c>
      <c r="J25" s="247">
        <f>J6+J8+J10+J12+J14+J17+J20+J22+J24+J16</f>
        <v>338020.77</v>
      </c>
      <c r="K25" s="248">
        <f>SUM(H25:J25)</f>
        <v>338237.33</v>
      </c>
      <c r="L25" s="249">
        <f>K25+G25</f>
        <v>338577.03</v>
      </c>
      <c r="M25" s="247">
        <f>M6+M8+M10+M12+M14+M17+M20+M22+M24+M16</f>
        <v>169.51</v>
      </c>
      <c r="N25" s="247">
        <f>N6+N8+N10+N12+N14+N17+N20+N22+N24+N16</f>
        <v>318.71000000000004</v>
      </c>
      <c r="O25" s="247"/>
      <c r="P25" s="248">
        <f>SUM(M25:O25)</f>
        <v>488.22</v>
      </c>
      <c r="Q25" s="250">
        <f>P25+L25</f>
        <v>339065.25</v>
      </c>
      <c r="R25" s="247">
        <f>R6+R8+R10+R12+R14+R17+R20+R22+R24+R16</f>
        <v>889.1100000000001</v>
      </c>
      <c r="S25" s="247">
        <f>S6+S8+S10+S12+S14+S17+S20+S22+S24+S16</f>
        <v>434.44000000000005</v>
      </c>
      <c r="T25" s="247">
        <f>T6+T8+T10+T12+T14+T17+T20+T22+T24+T16</f>
        <v>115.39000000000001</v>
      </c>
      <c r="U25" s="251">
        <f>SUM(R25:T25)</f>
        <v>1438.9400000000003</v>
      </c>
      <c r="V25" s="250">
        <f>Q25+U25</f>
        <v>340504.19</v>
      </c>
    </row>
  </sheetData>
  <sheetProtection/>
  <mergeCells count="25">
    <mergeCell ref="A4:F4"/>
    <mergeCell ref="B5:B6"/>
    <mergeCell ref="B7:B8"/>
    <mergeCell ref="A5:A6"/>
    <mergeCell ref="A7:A8"/>
    <mergeCell ref="A23:A24"/>
    <mergeCell ref="B19:B20"/>
    <mergeCell ref="B21:B22"/>
    <mergeCell ref="B23:B24"/>
    <mergeCell ref="A9:A10"/>
    <mergeCell ref="A19:A20"/>
    <mergeCell ref="A21:A22"/>
    <mergeCell ref="A18:D18"/>
    <mergeCell ref="A11:A12"/>
    <mergeCell ref="B11:B12"/>
    <mergeCell ref="A1:V1"/>
    <mergeCell ref="D2:V2"/>
    <mergeCell ref="A15:A16"/>
    <mergeCell ref="B15:B16"/>
    <mergeCell ref="A2:A3"/>
    <mergeCell ref="B2:B3"/>
    <mergeCell ref="C2:C3"/>
    <mergeCell ref="B9:B10"/>
    <mergeCell ref="A13:A14"/>
    <mergeCell ref="B13:B1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zoomScale="70" zoomScaleNormal="70" zoomScalePageLayoutView="0" workbookViewId="0" topLeftCell="A1">
      <selection activeCell="S23" sqref="S23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4.3984375" style="0" customWidth="1"/>
    <col min="4" max="4" width="6.5" style="0" customWidth="1"/>
    <col min="5" max="5" width="7.5" style="0" bestFit="1" customWidth="1"/>
    <col min="6" max="6" width="5.09765625" style="0" bestFit="1" customWidth="1"/>
    <col min="7" max="7" width="7.69921875" style="0" customWidth="1"/>
    <col min="8" max="8" width="6.59765625" style="0" bestFit="1" customWidth="1"/>
    <col min="9" max="9" width="6.69921875" style="0" customWidth="1"/>
    <col min="10" max="10" width="8.8984375" style="0" bestFit="1" customWidth="1"/>
    <col min="11" max="11" width="8.5" style="0" customWidth="1"/>
    <col min="12" max="12" width="9.19921875" style="0" customWidth="1"/>
    <col min="13" max="14" width="6.5" style="0" bestFit="1" customWidth="1"/>
    <col min="15" max="15" width="8.3984375" style="0" bestFit="1" customWidth="1"/>
    <col min="16" max="16" width="8.898437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69921875" style="0" customWidth="1"/>
  </cols>
  <sheetData>
    <row r="1" spans="1:22" ht="20.25">
      <c r="A1" s="293" t="s">
        <v>72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8.75" customHeight="1">
      <c r="A2" s="298" t="s">
        <v>0</v>
      </c>
      <c r="B2" s="298" t="s">
        <v>1</v>
      </c>
      <c r="C2" s="298" t="s">
        <v>2</v>
      </c>
      <c r="D2" s="294" t="s">
        <v>3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2" ht="45">
      <c r="A3" s="299"/>
      <c r="B3" s="299"/>
      <c r="C3" s="299"/>
      <c r="D3" s="239" t="s">
        <v>29</v>
      </c>
      <c r="E3" s="239" t="s">
        <v>30</v>
      </c>
      <c r="F3" s="239" t="s">
        <v>31</v>
      </c>
      <c r="G3" s="240" t="s">
        <v>4</v>
      </c>
      <c r="H3" s="239" t="s">
        <v>32</v>
      </c>
      <c r="I3" s="239" t="s">
        <v>33</v>
      </c>
      <c r="J3" s="239" t="s">
        <v>34</v>
      </c>
      <c r="K3" s="240" t="s">
        <v>5</v>
      </c>
      <c r="L3" s="241" t="s">
        <v>6</v>
      </c>
      <c r="M3" s="239" t="s">
        <v>35</v>
      </c>
      <c r="N3" s="239" t="s">
        <v>36</v>
      </c>
      <c r="O3" s="239" t="s">
        <v>37</v>
      </c>
      <c r="P3" s="240" t="s">
        <v>7</v>
      </c>
      <c r="Q3" s="241" t="s">
        <v>8</v>
      </c>
      <c r="R3" s="239" t="s">
        <v>38</v>
      </c>
      <c r="S3" s="239" t="s">
        <v>39</v>
      </c>
      <c r="T3" s="239" t="s">
        <v>40</v>
      </c>
      <c r="U3" s="240" t="s">
        <v>9</v>
      </c>
      <c r="V3" s="241" t="s">
        <v>10</v>
      </c>
    </row>
    <row r="4" spans="1:22" ht="15">
      <c r="A4" s="330" t="s">
        <v>67</v>
      </c>
      <c r="B4" s="331"/>
      <c r="C4" s="331"/>
      <c r="D4" s="331"/>
      <c r="E4" s="331"/>
      <c r="F4" s="331"/>
      <c r="G4" s="242"/>
      <c r="H4" s="243"/>
      <c r="I4" s="243"/>
      <c r="J4" s="243"/>
      <c r="K4" s="242"/>
      <c r="L4" s="244"/>
      <c r="M4" s="243"/>
      <c r="N4" s="243"/>
      <c r="O4" s="243"/>
      <c r="P4" s="242"/>
      <c r="Q4" s="244"/>
      <c r="R4" s="243"/>
      <c r="S4" s="243"/>
      <c r="T4" s="243"/>
      <c r="U4" s="242"/>
      <c r="V4" s="245"/>
    </row>
    <row r="5" spans="1:22" ht="15">
      <c r="A5" s="323">
        <v>1</v>
      </c>
      <c r="B5" s="290" t="s">
        <v>14</v>
      </c>
      <c r="C5" s="55" t="s">
        <v>11</v>
      </c>
      <c r="D5" s="106">
        <v>1</v>
      </c>
      <c r="E5" s="106"/>
      <c r="F5" s="106"/>
      <c r="G5" s="195">
        <f aca="true" t="shared" si="0" ref="G5:G10">SUM(D5:F5)</f>
        <v>1</v>
      </c>
      <c r="H5" s="106"/>
      <c r="I5" s="106"/>
      <c r="J5" s="106"/>
      <c r="K5" s="195"/>
      <c r="L5" s="191">
        <f aca="true" t="shared" si="1" ref="L5:L27">G5+K5</f>
        <v>1</v>
      </c>
      <c r="M5" s="106"/>
      <c r="N5" s="107"/>
      <c r="O5" s="108"/>
      <c r="P5" s="200"/>
      <c r="Q5" s="186">
        <f aca="true" t="shared" si="2" ref="Q5:Q27">L5+P5</f>
        <v>1</v>
      </c>
      <c r="R5" s="108"/>
      <c r="S5" s="108"/>
      <c r="T5" s="108"/>
      <c r="U5" s="200"/>
      <c r="V5" s="186">
        <f aca="true" t="shared" si="3" ref="V5:V27">Q5+U5</f>
        <v>1</v>
      </c>
    </row>
    <row r="6" spans="1:22" ht="15">
      <c r="A6" s="324"/>
      <c r="B6" s="291"/>
      <c r="C6" s="55" t="s">
        <v>12</v>
      </c>
      <c r="D6" s="10">
        <v>24.41</v>
      </c>
      <c r="E6" s="10"/>
      <c r="F6" s="10"/>
      <c r="G6" s="196">
        <f t="shared" si="0"/>
        <v>24.41</v>
      </c>
      <c r="H6" s="10"/>
      <c r="I6" s="10"/>
      <c r="J6" s="10"/>
      <c r="K6" s="196"/>
      <c r="L6" s="192">
        <f t="shared" si="1"/>
        <v>24.41</v>
      </c>
      <c r="M6" s="10"/>
      <c r="N6" s="56"/>
      <c r="O6" s="23"/>
      <c r="P6" s="201"/>
      <c r="Q6" s="187">
        <f t="shared" si="2"/>
        <v>24.41</v>
      </c>
      <c r="R6" s="23"/>
      <c r="S6" s="23"/>
      <c r="T6" s="23"/>
      <c r="U6" s="204"/>
      <c r="V6" s="187">
        <f t="shared" si="3"/>
        <v>24.41</v>
      </c>
    </row>
    <row r="7" spans="1:22" ht="15" customHeight="1">
      <c r="A7" s="323">
        <v>2</v>
      </c>
      <c r="B7" s="327" t="s">
        <v>44</v>
      </c>
      <c r="C7" s="57" t="s">
        <v>11</v>
      </c>
      <c r="D7" s="10"/>
      <c r="E7" s="58">
        <v>5</v>
      </c>
      <c r="F7" s="10"/>
      <c r="G7" s="197">
        <f t="shared" si="0"/>
        <v>5</v>
      </c>
      <c r="H7" s="182"/>
      <c r="I7" s="182"/>
      <c r="J7" s="182"/>
      <c r="K7" s="197"/>
      <c r="L7" s="193">
        <f t="shared" si="1"/>
        <v>5</v>
      </c>
      <c r="M7" s="182"/>
      <c r="N7" s="183"/>
      <c r="O7" s="184"/>
      <c r="P7" s="202"/>
      <c r="Q7" s="188">
        <f t="shared" si="2"/>
        <v>5</v>
      </c>
      <c r="R7" s="184"/>
      <c r="S7" s="184"/>
      <c r="T7" s="184"/>
      <c r="U7" s="202"/>
      <c r="V7" s="188">
        <f t="shared" si="3"/>
        <v>5</v>
      </c>
    </row>
    <row r="8" spans="1:22" ht="14.25" customHeight="1">
      <c r="A8" s="324"/>
      <c r="B8" s="328"/>
      <c r="C8" s="57" t="s">
        <v>12</v>
      </c>
      <c r="D8" s="10"/>
      <c r="E8" s="59">
        <v>46.6</v>
      </c>
      <c r="F8" s="10"/>
      <c r="G8" s="196">
        <f t="shared" si="0"/>
        <v>46.6</v>
      </c>
      <c r="H8" s="10"/>
      <c r="I8" s="10"/>
      <c r="J8" s="10"/>
      <c r="K8" s="196"/>
      <c r="L8" s="192">
        <f t="shared" si="1"/>
        <v>46.6</v>
      </c>
      <c r="M8" s="10"/>
      <c r="N8" s="56"/>
      <c r="O8" s="23"/>
      <c r="P8" s="201"/>
      <c r="Q8" s="187">
        <f t="shared" si="2"/>
        <v>46.6</v>
      </c>
      <c r="R8" s="23"/>
      <c r="S8" s="23"/>
      <c r="T8" s="23"/>
      <c r="U8" s="204"/>
      <c r="V8" s="187">
        <f t="shared" si="3"/>
        <v>46.6</v>
      </c>
    </row>
    <row r="9" spans="1:22" ht="14.25" customHeight="1">
      <c r="A9" s="323">
        <v>3</v>
      </c>
      <c r="B9" s="327" t="s">
        <v>45</v>
      </c>
      <c r="C9" s="55" t="s">
        <v>11</v>
      </c>
      <c r="D9" s="10"/>
      <c r="E9" s="185">
        <v>1</v>
      </c>
      <c r="F9" s="182"/>
      <c r="G9" s="197">
        <f t="shared" si="0"/>
        <v>1</v>
      </c>
      <c r="H9" s="182"/>
      <c r="I9" s="182"/>
      <c r="J9" s="182"/>
      <c r="K9" s="197"/>
      <c r="L9" s="193">
        <f t="shared" si="1"/>
        <v>1</v>
      </c>
      <c r="M9" s="182"/>
      <c r="N9" s="183"/>
      <c r="O9" s="184"/>
      <c r="P9" s="202"/>
      <c r="Q9" s="188">
        <f t="shared" si="2"/>
        <v>1</v>
      </c>
      <c r="R9" s="184"/>
      <c r="S9" s="184"/>
      <c r="T9" s="184"/>
      <c r="U9" s="202"/>
      <c r="V9" s="188">
        <f t="shared" si="3"/>
        <v>1</v>
      </c>
    </row>
    <row r="10" spans="1:22" ht="14.25" customHeight="1">
      <c r="A10" s="324"/>
      <c r="B10" s="328"/>
      <c r="C10" s="55" t="s">
        <v>12</v>
      </c>
      <c r="D10" s="10"/>
      <c r="E10" s="59">
        <v>155.8</v>
      </c>
      <c r="F10" s="10"/>
      <c r="G10" s="196">
        <f t="shared" si="0"/>
        <v>155.8</v>
      </c>
      <c r="H10" s="10"/>
      <c r="I10" s="10"/>
      <c r="J10" s="10"/>
      <c r="K10" s="196"/>
      <c r="L10" s="192">
        <f t="shared" si="1"/>
        <v>155.8</v>
      </c>
      <c r="M10" s="10"/>
      <c r="N10" s="56"/>
      <c r="O10" s="23"/>
      <c r="P10" s="201"/>
      <c r="Q10" s="187">
        <f t="shared" si="2"/>
        <v>155.8</v>
      </c>
      <c r="R10" s="23"/>
      <c r="S10" s="23"/>
      <c r="T10" s="23"/>
      <c r="U10" s="204"/>
      <c r="V10" s="187">
        <f t="shared" si="3"/>
        <v>155.8</v>
      </c>
    </row>
    <row r="11" spans="1:22" ht="18">
      <c r="A11" s="323">
        <v>4</v>
      </c>
      <c r="B11" s="327" t="s">
        <v>73</v>
      </c>
      <c r="C11" s="55" t="s">
        <v>54</v>
      </c>
      <c r="D11" s="10"/>
      <c r="E11" s="10"/>
      <c r="F11" s="10"/>
      <c r="G11" s="196"/>
      <c r="H11" s="10"/>
      <c r="I11" s="10"/>
      <c r="J11" s="106">
        <v>30</v>
      </c>
      <c r="K11" s="195">
        <f>SUM(H11:J11)</f>
        <v>30</v>
      </c>
      <c r="L11" s="191">
        <f t="shared" si="1"/>
        <v>30</v>
      </c>
      <c r="M11" s="106"/>
      <c r="N11" s="107"/>
      <c r="O11" s="108"/>
      <c r="P11" s="200"/>
      <c r="Q11" s="186">
        <f t="shared" si="2"/>
        <v>30</v>
      </c>
      <c r="R11" s="108"/>
      <c r="S11" s="108"/>
      <c r="T11" s="108"/>
      <c r="U11" s="200"/>
      <c r="V11" s="186">
        <f t="shared" si="3"/>
        <v>30</v>
      </c>
    </row>
    <row r="12" spans="1:22" ht="15">
      <c r="A12" s="324"/>
      <c r="B12" s="328"/>
      <c r="C12" s="57" t="s">
        <v>12</v>
      </c>
      <c r="D12" s="10"/>
      <c r="E12" s="10"/>
      <c r="F12" s="10"/>
      <c r="G12" s="196"/>
      <c r="H12" s="10"/>
      <c r="I12" s="10"/>
      <c r="J12" s="10">
        <v>5814.01</v>
      </c>
      <c r="K12" s="196">
        <f>SUM(H12:J12)</f>
        <v>5814.01</v>
      </c>
      <c r="L12" s="192">
        <f t="shared" si="1"/>
        <v>5814.01</v>
      </c>
      <c r="M12" s="10"/>
      <c r="N12" s="56"/>
      <c r="O12" s="23"/>
      <c r="P12" s="201"/>
      <c r="Q12" s="187">
        <f t="shared" si="2"/>
        <v>5814.01</v>
      </c>
      <c r="R12" s="23"/>
      <c r="S12" s="23"/>
      <c r="T12" s="23"/>
      <c r="U12" s="204"/>
      <c r="V12" s="187">
        <f t="shared" si="3"/>
        <v>5814.01</v>
      </c>
    </row>
    <row r="13" spans="1:22" ht="18">
      <c r="A13" s="323">
        <v>5</v>
      </c>
      <c r="B13" s="329" t="s">
        <v>23</v>
      </c>
      <c r="C13" s="55" t="s">
        <v>54</v>
      </c>
      <c r="D13" s="10"/>
      <c r="E13" s="10"/>
      <c r="F13" s="10"/>
      <c r="G13" s="196"/>
      <c r="H13" s="10"/>
      <c r="I13" s="10"/>
      <c r="J13" s="10"/>
      <c r="K13" s="196"/>
      <c r="L13" s="192"/>
      <c r="M13" s="56">
        <v>4.1</v>
      </c>
      <c r="N13" s="56"/>
      <c r="O13" s="23"/>
      <c r="P13" s="203">
        <f>SUM(M13:O13)</f>
        <v>4.1</v>
      </c>
      <c r="Q13" s="189">
        <f t="shared" si="2"/>
        <v>4.1</v>
      </c>
      <c r="R13" s="181"/>
      <c r="S13" s="181"/>
      <c r="T13" s="181"/>
      <c r="U13" s="203"/>
      <c r="V13" s="189">
        <f t="shared" si="3"/>
        <v>4.1</v>
      </c>
    </row>
    <row r="14" spans="1:22" ht="15">
      <c r="A14" s="324"/>
      <c r="B14" s="326"/>
      <c r="C14" s="57" t="s">
        <v>12</v>
      </c>
      <c r="D14" s="10"/>
      <c r="E14" s="10"/>
      <c r="F14" s="10"/>
      <c r="G14" s="196"/>
      <c r="H14" s="10"/>
      <c r="I14" s="10"/>
      <c r="J14" s="10"/>
      <c r="K14" s="196"/>
      <c r="L14" s="192"/>
      <c r="M14" s="56">
        <v>787.96</v>
      </c>
      <c r="N14" s="56"/>
      <c r="O14" s="23"/>
      <c r="P14" s="201">
        <f>SUM(M14:O14)</f>
        <v>787.96</v>
      </c>
      <c r="Q14" s="187">
        <f t="shared" si="2"/>
        <v>787.96</v>
      </c>
      <c r="R14" s="23"/>
      <c r="S14" s="23"/>
      <c r="T14" s="23"/>
      <c r="U14" s="204"/>
      <c r="V14" s="187">
        <f t="shared" si="3"/>
        <v>787.96</v>
      </c>
    </row>
    <row r="15" spans="1:22" ht="18">
      <c r="A15" s="323">
        <v>6</v>
      </c>
      <c r="B15" s="312" t="s">
        <v>43</v>
      </c>
      <c r="C15" s="55" t="s">
        <v>54</v>
      </c>
      <c r="D15" s="44"/>
      <c r="E15" s="44">
        <v>0.52</v>
      </c>
      <c r="F15" s="44"/>
      <c r="G15" s="196">
        <f>SUM(D15:F15)</f>
        <v>0.52</v>
      </c>
      <c r="H15" s="44"/>
      <c r="I15" s="44"/>
      <c r="J15" s="44"/>
      <c r="K15" s="196"/>
      <c r="L15" s="192">
        <f t="shared" si="1"/>
        <v>0.52</v>
      </c>
      <c r="M15" s="45"/>
      <c r="N15" s="60"/>
      <c r="O15" s="13"/>
      <c r="P15" s="201"/>
      <c r="Q15" s="187">
        <f t="shared" si="2"/>
        <v>0.52</v>
      </c>
      <c r="R15" s="13"/>
      <c r="S15" s="13"/>
      <c r="T15" s="13">
        <v>2</v>
      </c>
      <c r="U15" s="204">
        <f>SUM(R15:T15)</f>
        <v>2</v>
      </c>
      <c r="V15" s="187">
        <f t="shared" si="3"/>
        <v>2.52</v>
      </c>
    </row>
    <row r="16" spans="1:22" ht="15">
      <c r="A16" s="324"/>
      <c r="B16" s="313"/>
      <c r="C16" s="42" t="s">
        <v>12</v>
      </c>
      <c r="D16" s="44"/>
      <c r="E16" s="44">
        <v>47.47</v>
      </c>
      <c r="F16" s="44"/>
      <c r="G16" s="196">
        <f>SUM(D16:F16)</f>
        <v>47.47</v>
      </c>
      <c r="H16" s="44"/>
      <c r="I16" s="44"/>
      <c r="J16" s="44"/>
      <c r="K16" s="196"/>
      <c r="L16" s="192">
        <f t="shared" si="1"/>
        <v>47.47</v>
      </c>
      <c r="M16" s="45"/>
      <c r="N16" s="60"/>
      <c r="O16" s="13"/>
      <c r="P16" s="201"/>
      <c r="Q16" s="187">
        <f t="shared" si="2"/>
        <v>47.47</v>
      </c>
      <c r="R16" s="13"/>
      <c r="S16" s="13"/>
      <c r="T16" s="13">
        <v>9.15</v>
      </c>
      <c r="U16" s="204">
        <f>SUM(R16:T16)</f>
        <v>9.15</v>
      </c>
      <c r="V16" s="187">
        <f t="shared" si="3"/>
        <v>56.62</v>
      </c>
    </row>
    <row r="17" spans="1:22" s="7" customFormat="1" ht="15">
      <c r="A17" s="323">
        <v>7</v>
      </c>
      <c r="B17" s="290" t="s">
        <v>48</v>
      </c>
      <c r="C17" s="6" t="s">
        <v>52</v>
      </c>
      <c r="D17" s="9"/>
      <c r="E17" s="9"/>
      <c r="F17" s="10"/>
      <c r="G17" s="196"/>
      <c r="H17" s="10"/>
      <c r="I17" s="126">
        <v>3.4</v>
      </c>
      <c r="J17" s="126"/>
      <c r="K17" s="199">
        <f>SUM(H17:J17)</f>
        <v>3.4</v>
      </c>
      <c r="L17" s="194">
        <f t="shared" si="1"/>
        <v>3.4</v>
      </c>
      <c r="M17" s="126"/>
      <c r="N17" s="126"/>
      <c r="O17" s="126"/>
      <c r="P17" s="203"/>
      <c r="Q17" s="189">
        <f t="shared" si="2"/>
        <v>3.4</v>
      </c>
      <c r="R17" s="126"/>
      <c r="S17" s="126"/>
      <c r="T17" s="126"/>
      <c r="U17" s="203"/>
      <c r="V17" s="189">
        <f t="shared" si="3"/>
        <v>3.4</v>
      </c>
    </row>
    <row r="18" spans="1:22" s="7" customFormat="1" ht="15">
      <c r="A18" s="324"/>
      <c r="B18" s="291"/>
      <c r="C18" s="6" t="s">
        <v>12</v>
      </c>
      <c r="D18" s="9"/>
      <c r="E18" s="9"/>
      <c r="F18" s="10"/>
      <c r="G18" s="196"/>
      <c r="H18" s="10"/>
      <c r="I18" s="10">
        <v>1064.69</v>
      </c>
      <c r="J18" s="10"/>
      <c r="K18" s="196">
        <f>SUM(H18:J18)</f>
        <v>1064.69</v>
      </c>
      <c r="L18" s="192">
        <f t="shared" si="1"/>
        <v>1064.69</v>
      </c>
      <c r="M18" s="10"/>
      <c r="N18" s="11"/>
      <c r="O18" s="11"/>
      <c r="P18" s="201"/>
      <c r="Q18" s="187">
        <f t="shared" si="2"/>
        <v>1064.69</v>
      </c>
      <c r="R18" s="11"/>
      <c r="S18" s="11"/>
      <c r="T18" s="11"/>
      <c r="U18" s="204"/>
      <c r="V18" s="187">
        <f t="shared" si="3"/>
        <v>1064.69</v>
      </c>
    </row>
    <row r="19" spans="1:22" s="7" customFormat="1" ht="15">
      <c r="A19" s="323">
        <v>8</v>
      </c>
      <c r="B19" s="290" t="s">
        <v>53</v>
      </c>
      <c r="C19" s="6" t="s">
        <v>19</v>
      </c>
      <c r="D19" s="9"/>
      <c r="E19" s="9"/>
      <c r="F19" s="10"/>
      <c r="G19" s="196"/>
      <c r="H19" s="10"/>
      <c r="I19" s="106">
        <v>15</v>
      </c>
      <c r="J19" s="106"/>
      <c r="K19" s="195">
        <f>SUM(H19:J19)</f>
        <v>15</v>
      </c>
      <c r="L19" s="191">
        <f t="shared" si="1"/>
        <v>15</v>
      </c>
      <c r="M19" s="106"/>
      <c r="N19" s="106"/>
      <c r="O19" s="106"/>
      <c r="P19" s="200"/>
      <c r="Q19" s="186">
        <f t="shared" si="2"/>
        <v>15</v>
      </c>
      <c r="R19" s="106"/>
      <c r="S19" s="106"/>
      <c r="T19" s="106"/>
      <c r="U19" s="200"/>
      <c r="V19" s="186">
        <f t="shared" si="3"/>
        <v>15</v>
      </c>
    </row>
    <row r="20" spans="1:22" s="7" customFormat="1" ht="15">
      <c r="A20" s="324"/>
      <c r="B20" s="291"/>
      <c r="C20" s="6" t="s">
        <v>12</v>
      </c>
      <c r="D20" s="9"/>
      <c r="E20" s="9"/>
      <c r="F20" s="10"/>
      <c r="G20" s="196"/>
      <c r="H20" s="10"/>
      <c r="I20" s="10">
        <v>600.64</v>
      </c>
      <c r="J20" s="10"/>
      <c r="K20" s="196">
        <f>SUM(H20:J20)</f>
        <v>600.64</v>
      </c>
      <c r="L20" s="192">
        <f t="shared" si="1"/>
        <v>600.64</v>
      </c>
      <c r="M20" s="10"/>
      <c r="N20" s="11"/>
      <c r="O20" s="11"/>
      <c r="P20" s="201"/>
      <c r="Q20" s="187">
        <f t="shared" si="2"/>
        <v>600.64</v>
      </c>
      <c r="R20" s="11"/>
      <c r="S20" s="11"/>
      <c r="T20" s="11"/>
      <c r="U20" s="204"/>
      <c r="V20" s="187">
        <f t="shared" si="3"/>
        <v>600.64</v>
      </c>
    </row>
    <row r="21" spans="1:22" s="7" customFormat="1" ht="15">
      <c r="A21" s="323">
        <v>9</v>
      </c>
      <c r="B21" s="318" t="s">
        <v>58</v>
      </c>
      <c r="C21" s="40" t="s">
        <v>11</v>
      </c>
      <c r="D21" s="9"/>
      <c r="E21" s="9"/>
      <c r="F21" s="10"/>
      <c r="G21" s="196"/>
      <c r="H21" s="10"/>
      <c r="I21" s="10"/>
      <c r="J21" s="10"/>
      <c r="K21" s="196"/>
      <c r="L21" s="192"/>
      <c r="M21" s="10"/>
      <c r="N21" s="11"/>
      <c r="O21" s="11"/>
      <c r="P21" s="201"/>
      <c r="Q21" s="187"/>
      <c r="R21" s="11">
        <v>1</v>
      </c>
      <c r="S21" s="11">
        <v>2</v>
      </c>
      <c r="T21" s="11">
        <v>2</v>
      </c>
      <c r="U21" s="204">
        <f aca="true" t="shared" si="4" ref="U21:U26">SUM(R21:T21)</f>
        <v>5</v>
      </c>
      <c r="V21" s="188">
        <f t="shared" si="3"/>
        <v>5</v>
      </c>
    </row>
    <row r="22" spans="1:22" s="7" customFormat="1" ht="15">
      <c r="A22" s="324"/>
      <c r="B22" s="317"/>
      <c r="C22" s="40" t="s">
        <v>12</v>
      </c>
      <c r="D22" s="9"/>
      <c r="E22" s="9"/>
      <c r="F22" s="10"/>
      <c r="G22" s="196"/>
      <c r="H22" s="10"/>
      <c r="I22" s="10"/>
      <c r="J22" s="10"/>
      <c r="K22" s="196"/>
      <c r="L22" s="192"/>
      <c r="M22" s="10"/>
      <c r="N22" s="11"/>
      <c r="O22" s="11"/>
      <c r="P22" s="201"/>
      <c r="Q22" s="187"/>
      <c r="R22" s="11">
        <v>122.2</v>
      </c>
      <c r="S22" s="11">
        <v>227.12</v>
      </c>
      <c r="T22" s="11">
        <v>159.55</v>
      </c>
      <c r="U22" s="204">
        <f t="shared" si="4"/>
        <v>508.87</v>
      </c>
      <c r="V22" s="187">
        <f t="shared" si="3"/>
        <v>508.87</v>
      </c>
    </row>
    <row r="23" spans="1:22" s="7" customFormat="1" ht="15">
      <c r="A23" s="323">
        <v>10</v>
      </c>
      <c r="B23" s="306" t="s">
        <v>27</v>
      </c>
      <c r="C23" s="34" t="s">
        <v>11</v>
      </c>
      <c r="D23" s="9"/>
      <c r="E23" s="9"/>
      <c r="F23" s="10"/>
      <c r="G23" s="196"/>
      <c r="H23" s="10"/>
      <c r="I23" s="10"/>
      <c r="J23" s="10"/>
      <c r="K23" s="196"/>
      <c r="L23" s="192"/>
      <c r="M23" s="10"/>
      <c r="N23" s="11"/>
      <c r="O23" s="11"/>
      <c r="P23" s="201"/>
      <c r="Q23" s="187"/>
      <c r="R23" s="11">
        <v>2</v>
      </c>
      <c r="S23" s="11">
        <v>3</v>
      </c>
      <c r="T23" s="11"/>
      <c r="U23" s="204">
        <f t="shared" si="4"/>
        <v>5</v>
      </c>
      <c r="V23" s="188">
        <f t="shared" si="3"/>
        <v>5</v>
      </c>
    </row>
    <row r="24" spans="1:22" s="7" customFormat="1" ht="15">
      <c r="A24" s="324"/>
      <c r="B24" s="307"/>
      <c r="C24" s="34" t="s">
        <v>12</v>
      </c>
      <c r="D24" s="9"/>
      <c r="E24" s="9"/>
      <c r="F24" s="10"/>
      <c r="G24" s="196"/>
      <c r="H24" s="10"/>
      <c r="I24" s="10"/>
      <c r="J24" s="10"/>
      <c r="K24" s="196"/>
      <c r="L24" s="192"/>
      <c r="M24" s="10"/>
      <c r="N24" s="11"/>
      <c r="O24" s="11"/>
      <c r="P24" s="201"/>
      <c r="Q24" s="187"/>
      <c r="R24" s="11">
        <v>20.34</v>
      </c>
      <c r="S24" s="11">
        <v>31.96</v>
      </c>
      <c r="T24" s="11"/>
      <c r="U24" s="201">
        <f t="shared" si="4"/>
        <v>52.3</v>
      </c>
      <c r="V24" s="187">
        <f t="shared" si="3"/>
        <v>52.3</v>
      </c>
    </row>
    <row r="25" spans="1:22" s="7" customFormat="1" ht="15">
      <c r="A25" s="323"/>
      <c r="B25" s="325" t="s">
        <v>56</v>
      </c>
      <c r="C25" s="221" t="s">
        <v>11</v>
      </c>
      <c r="D25" s="9"/>
      <c r="E25" s="9"/>
      <c r="F25" s="10"/>
      <c r="G25" s="196"/>
      <c r="H25" s="10"/>
      <c r="I25" s="10"/>
      <c r="J25" s="10"/>
      <c r="K25" s="196"/>
      <c r="L25" s="192"/>
      <c r="M25" s="10"/>
      <c r="N25" s="11"/>
      <c r="O25" s="11"/>
      <c r="P25" s="201"/>
      <c r="Q25" s="187"/>
      <c r="R25" s="11"/>
      <c r="S25" s="11"/>
      <c r="T25" s="11">
        <v>1</v>
      </c>
      <c r="U25" s="204">
        <f t="shared" si="4"/>
        <v>1</v>
      </c>
      <c r="V25" s="188">
        <f t="shared" si="3"/>
        <v>1</v>
      </c>
    </row>
    <row r="26" spans="1:22" s="7" customFormat="1" ht="15">
      <c r="A26" s="324"/>
      <c r="B26" s="326"/>
      <c r="C26" s="221" t="s">
        <v>12</v>
      </c>
      <c r="D26" s="9"/>
      <c r="E26" s="9"/>
      <c r="F26" s="10"/>
      <c r="G26" s="196"/>
      <c r="H26" s="10"/>
      <c r="I26" s="10"/>
      <c r="J26" s="10"/>
      <c r="K26" s="196"/>
      <c r="L26" s="192"/>
      <c r="M26" s="10"/>
      <c r="N26" s="11"/>
      <c r="O26" s="11"/>
      <c r="P26" s="201"/>
      <c r="Q26" s="187"/>
      <c r="R26" s="11"/>
      <c r="S26" s="11"/>
      <c r="T26" s="11">
        <v>25.63</v>
      </c>
      <c r="U26" s="204">
        <f t="shared" si="4"/>
        <v>25.63</v>
      </c>
      <c r="V26" s="187">
        <f t="shared" si="3"/>
        <v>25.63</v>
      </c>
    </row>
    <row r="27" spans="1:22" s="7" customFormat="1" ht="15">
      <c r="A27" s="28">
        <v>11</v>
      </c>
      <c r="B27" s="29" t="s">
        <v>46</v>
      </c>
      <c r="C27" s="6" t="s">
        <v>12</v>
      </c>
      <c r="D27" s="9">
        <v>142.38</v>
      </c>
      <c r="E27" s="9"/>
      <c r="F27" s="10"/>
      <c r="G27" s="196">
        <f>SUM(D27:F27)</f>
        <v>142.38</v>
      </c>
      <c r="H27" s="10"/>
      <c r="I27" s="10">
        <v>169.97</v>
      </c>
      <c r="J27" s="10">
        <v>167.63</v>
      </c>
      <c r="K27" s="196">
        <f>SUM(H27:J27)</f>
        <v>337.6</v>
      </c>
      <c r="L27" s="192">
        <f t="shared" si="1"/>
        <v>479.98</v>
      </c>
      <c r="M27" s="10">
        <v>208</v>
      </c>
      <c r="N27" s="11">
        <v>40.14</v>
      </c>
      <c r="O27" s="11">
        <v>93.22</v>
      </c>
      <c r="P27" s="201">
        <f>SUM(M27:O27)</f>
        <v>341.36</v>
      </c>
      <c r="Q27" s="187">
        <f t="shared" si="2"/>
        <v>821.34</v>
      </c>
      <c r="R27" s="11"/>
      <c r="S27" s="11"/>
      <c r="T27" s="11"/>
      <c r="U27" s="204"/>
      <c r="V27" s="187">
        <f t="shared" si="3"/>
        <v>821.34</v>
      </c>
    </row>
    <row r="28" spans="1:22" ht="15" customHeight="1">
      <c r="A28" s="332" t="s">
        <v>21</v>
      </c>
      <c r="B28" s="333"/>
      <c r="C28" s="333"/>
      <c r="D28" s="333"/>
      <c r="E28" s="333"/>
      <c r="F28" s="333"/>
      <c r="G28" s="261"/>
      <c r="H28" s="262"/>
      <c r="I28" s="262"/>
      <c r="J28" s="262"/>
      <c r="K28" s="261"/>
      <c r="L28" s="263"/>
      <c r="M28" s="262"/>
      <c r="N28" s="262"/>
      <c r="O28" s="264"/>
      <c r="P28" s="261"/>
      <c r="Q28" s="263"/>
      <c r="R28" s="264"/>
      <c r="S28" s="264"/>
      <c r="T28" s="264"/>
      <c r="U28" s="261"/>
      <c r="V28" s="265"/>
    </row>
    <row r="29" spans="1:22" ht="20.25">
      <c r="A29" s="323">
        <v>1</v>
      </c>
      <c r="B29" s="327" t="s">
        <v>62</v>
      </c>
      <c r="C29" s="55" t="s">
        <v>19</v>
      </c>
      <c r="D29" s="10"/>
      <c r="E29" s="10"/>
      <c r="F29" s="10"/>
      <c r="G29" s="198"/>
      <c r="H29" s="10"/>
      <c r="I29" s="10"/>
      <c r="J29" s="58">
        <v>200.01</v>
      </c>
      <c r="K29" s="198">
        <f>SUM(H29:J29)</f>
        <v>200.01</v>
      </c>
      <c r="L29" s="190">
        <f>K29+G29</f>
        <v>200.01</v>
      </c>
      <c r="M29" s="10"/>
      <c r="N29" s="61"/>
      <c r="O29" s="24"/>
      <c r="P29" s="198"/>
      <c r="Q29" s="190">
        <f>L29+P29</f>
        <v>200.01</v>
      </c>
      <c r="R29" s="24"/>
      <c r="S29" s="24"/>
      <c r="T29" s="24"/>
      <c r="U29" s="198"/>
      <c r="V29" s="190">
        <f>Q29+U29</f>
        <v>200.01</v>
      </c>
    </row>
    <row r="30" spans="1:22" ht="20.25">
      <c r="A30" s="324"/>
      <c r="B30" s="328"/>
      <c r="C30" s="57" t="s">
        <v>12</v>
      </c>
      <c r="D30" s="10"/>
      <c r="E30" s="10"/>
      <c r="F30" s="10"/>
      <c r="G30" s="198"/>
      <c r="H30" s="10"/>
      <c r="I30" s="10"/>
      <c r="J30" s="62">
        <v>96740</v>
      </c>
      <c r="K30" s="198">
        <f>SUM(H30:J30)</f>
        <v>96740</v>
      </c>
      <c r="L30" s="190">
        <f>K30+G30</f>
        <v>96740</v>
      </c>
      <c r="M30" s="10"/>
      <c r="N30" s="61"/>
      <c r="O30" s="24"/>
      <c r="P30" s="198"/>
      <c r="Q30" s="190">
        <f>L30+P30</f>
        <v>96740</v>
      </c>
      <c r="R30" s="24"/>
      <c r="S30" s="24"/>
      <c r="T30" s="24"/>
      <c r="U30" s="198"/>
      <c r="V30" s="190">
        <f>Q30+U30</f>
        <v>96740</v>
      </c>
    </row>
    <row r="31" spans="1:22" ht="17.25" customHeight="1">
      <c r="A31" s="323">
        <v>2</v>
      </c>
      <c r="B31" s="327" t="s">
        <v>61</v>
      </c>
      <c r="C31" s="55" t="s">
        <v>54</v>
      </c>
      <c r="D31" s="10"/>
      <c r="E31" s="10"/>
      <c r="F31" s="10"/>
      <c r="G31" s="198"/>
      <c r="H31" s="10"/>
      <c r="I31" s="10"/>
      <c r="J31" s="62">
        <v>35.45</v>
      </c>
      <c r="K31" s="198">
        <f>SUM(H31:J31)</f>
        <v>35.45</v>
      </c>
      <c r="L31" s="190">
        <f>K31+G31</f>
        <v>35.45</v>
      </c>
      <c r="M31" s="10"/>
      <c r="N31" s="61"/>
      <c r="O31" s="24"/>
      <c r="P31" s="198"/>
      <c r="Q31" s="190">
        <f>L31+P31</f>
        <v>35.45</v>
      </c>
      <c r="R31" s="24"/>
      <c r="S31" s="24"/>
      <c r="T31" s="24"/>
      <c r="U31" s="198"/>
      <c r="V31" s="190">
        <f>Q31+U31</f>
        <v>35.45</v>
      </c>
    </row>
    <row r="32" spans="1:22" ht="15" customHeight="1">
      <c r="A32" s="324"/>
      <c r="B32" s="328"/>
      <c r="C32" s="57" t="s">
        <v>12</v>
      </c>
      <c r="D32" s="10"/>
      <c r="E32" s="10"/>
      <c r="F32" s="10"/>
      <c r="G32" s="198"/>
      <c r="H32" s="10"/>
      <c r="I32" s="10"/>
      <c r="J32" s="62">
        <v>45811</v>
      </c>
      <c r="K32" s="198">
        <f>SUM(H32:J32)</f>
        <v>45811</v>
      </c>
      <c r="L32" s="190">
        <f>K32+G32</f>
        <v>45811</v>
      </c>
      <c r="M32" s="10"/>
      <c r="N32" s="61"/>
      <c r="O32" s="24"/>
      <c r="P32" s="198"/>
      <c r="Q32" s="190">
        <f>L32+P32</f>
        <v>45811</v>
      </c>
      <c r="R32" s="24"/>
      <c r="S32" s="24"/>
      <c r="T32" s="24"/>
      <c r="U32" s="198"/>
      <c r="V32" s="190">
        <f>Q32+U32</f>
        <v>45811</v>
      </c>
    </row>
    <row r="33" spans="1:22" ht="15.75" customHeight="1">
      <c r="A33" s="63"/>
      <c r="B33" s="266" t="s">
        <v>13</v>
      </c>
      <c r="C33" s="267" t="s">
        <v>12</v>
      </c>
      <c r="D33" s="268">
        <f>D6+D8+D10+D12+D14+D16+D18+D20+D27+D30+D32</f>
        <v>166.79</v>
      </c>
      <c r="E33" s="268">
        <f>E6+E8+E10+E12+E14+E16+E18+E20+E27+E30+E32</f>
        <v>249.87</v>
      </c>
      <c r="F33" s="268"/>
      <c r="G33" s="269">
        <f>SUM(D33:F33)</f>
        <v>416.65999999999997</v>
      </c>
      <c r="H33" s="268"/>
      <c r="I33" s="268">
        <f>I6+I8+I10+I12+I14+I16+I18+I20+I27+I30+I32</f>
        <v>1835.3</v>
      </c>
      <c r="J33" s="268">
        <f>J6+J8+J10+J12+J14+J16+J18+J20+J27+J30+J32</f>
        <v>148532.64</v>
      </c>
      <c r="K33" s="269">
        <f>SUM(H33:J33)</f>
        <v>150367.94</v>
      </c>
      <c r="L33" s="270">
        <f>K33+G33</f>
        <v>150784.6</v>
      </c>
      <c r="M33" s="268">
        <f>M6+M8+M10+M12+M14+M16+M18+M20+M27+M30+M32</f>
        <v>995.96</v>
      </c>
      <c r="N33" s="268">
        <f>N6+N8+N10+N12+N14+N16+N18+N20+N27+N30+N32</f>
        <v>40.14</v>
      </c>
      <c r="O33" s="268">
        <f>O6+O8+O10+O12+O14+O16+O18+O20+O27+O30+O32</f>
        <v>93.22</v>
      </c>
      <c r="P33" s="269">
        <f>SUM(M33:O33)</f>
        <v>1129.3200000000002</v>
      </c>
      <c r="Q33" s="270">
        <f>L33+P33</f>
        <v>151913.92</v>
      </c>
      <c r="R33" s="268">
        <f>R6+R8+R10+R12+R14+R16+R18+R20+R27+R30+R32+R22+R24</f>
        <v>142.54</v>
      </c>
      <c r="S33" s="268">
        <f>S6+S8+S10+S12+S14+S16+S18+S20+S27+S30+S32+S22+S24</f>
        <v>259.08</v>
      </c>
      <c r="T33" s="268">
        <f>T6+T8+T10+T12+T14+T16+T18+T20+T27+T30+T32+T22+T26</f>
        <v>194.33</v>
      </c>
      <c r="U33" s="269">
        <f>SUM(R33:T33)</f>
        <v>595.95</v>
      </c>
      <c r="V33" s="270">
        <f>Q33+U33</f>
        <v>152509.87000000002</v>
      </c>
    </row>
  </sheetData>
  <sheetProtection/>
  <mergeCells count="33">
    <mergeCell ref="A29:A30"/>
    <mergeCell ref="A13:A14"/>
    <mergeCell ref="B2:B3"/>
    <mergeCell ref="A21:A22"/>
    <mergeCell ref="A23:A24"/>
    <mergeCell ref="B21:B22"/>
    <mergeCell ref="B23:B24"/>
    <mergeCell ref="A17:A18"/>
    <mergeCell ref="B17:B18"/>
    <mergeCell ref="A19:A20"/>
    <mergeCell ref="A28:F28"/>
    <mergeCell ref="A11:A12"/>
    <mergeCell ref="B11:B12"/>
    <mergeCell ref="B7:B8"/>
    <mergeCell ref="B13:B14"/>
    <mergeCell ref="A2:A3"/>
    <mergeCell ref="A4:F4"/>
    <mergeCell ref="A31:A32"/>
    <mergeCell ref="B29:B30"/>
    <mergeCell ref="B31:B32"/>
    <mergeCell ref="A7:A8"/>
    <mergeCell ref="B5:B6"/>
    <mergeCell ref="A5:A6"/>
    <mergeCell ref="C2:C3"/>
    <mergeCell ref="A25:A26"/>
    <mergeCell ref="B25:B26"/>
    <mergeCell ref="B19:B20"/>
    <mergeCell ref="A1:V1"/>
    <mergeCell ref="D2:V2"/>
    <mergeCell ref="A15:A16"/>
    <mergeCell ref="B15:B16"/>
    <mergeCell ref="B9:B10"/>
    <mergeCell ref="A9:A10"/>
  </mergeCells>
  <printOptions/>
  <pageMargins left="0.2362204724409449" right="0.2362204724409449" top="0.3937007874015748" bottom="0.3937007874015748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="70" zoomScaleNormal="70" zoomScalePageLayoutView="0" workbookViewId="0" topLeftCell="A1">
      <selection activeCell="V16" sqref="V16"/>
    </sheetView>
  </sheetViews>
  <sheetFormatPr defaultColWidth="8.796875" defaultRowHeight="14.25"/>
  <cols>
    <col min="1" max="1" width="3.69921875" style="0" customWidth="1"/>
    <col min="2" max="2" width="26.09765625" style="0" customWidth="1"/>
    <col min="3" max="3" width="4.3984375" style="0" customWidth="1"/>
    <col min="4" max="4" width="6.5" style="0" bestFit="1" customWidth="1"/>
    <col min="5" max="5" width="7.5" style="0" bestFit="1" customWidth="1"/>
    <col min="6" max="6" width="6.19921875" style="0" bestFit="1" customWidth="1"/>
    <col min="7" max="7" width="8.3984375" style="0" customWidth="1"/>
    <col min="8" max="8" width="6.59765625" style="0" bestFit="1" customWidth="1"/>
    <col min="9" max="9" width="6.19921875" style="0" bestFit="1" customWidth="1"/>
    <col min="10" max="10" width="5.3984375" style="0" bestFit="1" customWidth="1"/>
    <col min="12" max="12" width="9.19921875" style="0" customWidth="1"/>
    <col min="13" max="13" width="5.3984375" style="0" bestFit="1" customWidth="1"/>
    <col min="14" max="14" width="7.3984375" style="0" bestFit="1" customWidth="1"/>
    <col min="15" max="15" width="8.3984375" style="0" bestFit="1" customWidth="1"/>
    <col min="16" max="16" width="9.59765625" style="0" customWidth="1"/>
    <col min="17" max="17" width="8.59765625" style="0" customWidth="1"/>
    <col min="21" max="21" width="9.59765625" style="0" customWidth="1"/>
  </cols>
  <sheetData>
    <row r="1" spans="1:22" ht="20.25">
      <c r="A1" s="293" t="s">
        <v>74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8.75" customHeight="1">
      <c r="A2" s="298" t="s">
        <v>0</v>
      </c>
      <c r="B2" s="298" t="s">
        <v>1</v>
      </c>
      <c r="C2" s="298" t="s">
        <v>2</v>
      </c>
      <c r="D2" s="294" t="s">
        <v>3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2" ht="45">
      <c r="A3" s="299"/>
      <c r="B3" s="299"/>
      <c r="C3" s="299"/>
      <c r="D3" s="239" t="s">
        <v>29</v>
      </c>
      <c r="E3" s="239" t="s">
        <v>30</v>
      </c>
      <c r="F3" s="239" t="s">
        <v>31</v>
      </c>
      <c r="G3" s="240" t="s">
        <v>4</v>
      </c>
      <c r="H3" s="239" t="s">
        <v>32</v>
      </c>
      <c r="I3" s="239" t="s">
        <v>33</v>
      </c>
      <c r="J3" s="239" t="s">
        <v>34</v>
      </c>
      <c r="K3" s="240" t="s">
        <v>5</v>
      </c>
      <c r="L3" s="241" t="s">
        <v>6</v>
      </c>
      <c r="M3" s="239" t="s">
        <v>35</v>
      </c>
      <c r="N3" s="239" t="s">
        <v>36</v>
      </c>
      <c r="O3" s="239" t="s">
        <v>37</v>
      </c>
      <c r="P3" s="240" t="s">
        <v>7</v>
      </c>
      <c r="Q3" s="241" t="s">
        <v>8</v>
      </c>
      <c r="R3" s="239" t="s">
        <v>38</v>
      </c>
      <c r="S3" s="239" t="s">
        <v>39</v>
      </c>
      <c r="T3" s="239" t="s">
        <v>40</v>
      </c>
      <c r="U3" s="240" t="s">
        <v>9</v>
      </c>
      <c r="V3" s="241" t="s">
        <v>10</v>
      </c>
    </row>
    <row r="4" spans="1:22" ht="15">
      <c r="A4" s="330" t="s">
        <v>67</v>
      </c>
      <c r="B4" s="331"/>
      <c r="C4" s="331"/>
      <c r="D4" s="331"/>
      <c r="E4" s="331"/>
      <c r="F4" s="331"/>
      <c r="G4" s="242"/>
      <c r="H4" s="243"/>
      <c r="I4" s="243"/>
      <c r="J4" s="243"/>
      <c r="K4" s="242"/>
      <c r="L4" s="244"/>
      <c r="M4" s="243"/>
      <c r="N4" s="243"/>
      <c r="O4" s="243"/>
      <c r="P4" s="242"/>
      <c r="Q4" s="244"/>
      <c r="R4" s="243"/>
      <c r="S4" s="243"/>
      <c r="T4" s="243"/>
      <c r="U4" s="242"/>
      <c r="V4" s="245"/>
    </row>
    <row r="5" spans="1:22" ht="15">
      <c r="A5" s="338">
        <v>1</v>
      </c>
      <c r="B5" s="336" t="s">
        <v>47</v>
      </c>
      <c r="C5" s="64" t="s">
        <v>11</v>
      </c>
      <c r="D5" s="10"/>
      <c r="E5" s="10"/>
      <c r="F5" s="205">
        <v>1</v>
      </c>
      <c r="G5" s="209">
        <f>SUM(D5:F5)</f>
        <v>1</v>
      </c>
      <c r="H5" s="106"/>
      <c r="I5" s="106"/>
      <c r="J5" s="106"/>
      <c r="K5" s="209"/>
      <c r="L5" s="211">
        <f>G5+K5</f>
        <v>1</v>
      </c>
      <c r="M5" s="206"/>
      <c r="N5" s="207">
        <v>1</v>
      </c>
      <c r="O5" s="208"/>
      <c r="P5" s="209">
        <f aca="true" t="shared" si="0" ref="P5:P10">SUM(M5:O5)</f>
        <v>1</v>
      </c>
      <c r="Q5" s="211">
        <f aca="true" t="shared" si="1" ref="Q5:Q10">L5+P5</f>
        <v>2</v>
      </c>
      <c r="R5" s="208"/>
      <c r="S5" s="208"/>
      <c r="T5" s="208"/>
      <c r="U5" s="209"/>
      <c r="V5" s="211">
        <f aca="true" t="shared" si="2" ref="V5:V14">Q5+U5</f>
        <v>2</v>
      </c>
    </row>
    <row r="6" spans="1:22" ht="15">
      <c r="A6" s="339"/>
      <c r="B6" s="337"/>
      <c r="C6" s="64" t="s">
        <v>12</v>
      </c>
      <c r="D6" s="10"/>
      <c r="E6" s="10"/>
      <c r="F6" s="67">
        <v>379.32</v>
      </c>
      <c r="G6" s="210">
        <f>SUM(D6:F6)</f>
        <v>379.32</v>
      </c>
      <c r="H6" s="10"/>
      <c r="I6" s="10"/>
      <c r="J6" s="10"/>
      <c r="K6" s="210"/>
      <c r="L6" s="212">
        <f>G6+K6</f>
        <v>379.32</v>
      </c>
      <c r="M6" s="65"/>
      <c r="N6" s="66">
        <v>857.05</v>
      </c>
      <c r="O6" s="25"/>
      <c r="P6" s="210">
        <f t="shared" si="0"/>
        <v>857.05</v>
      </c>
      <c r="Q6" s="212">
        <f t="shared" si="1"/>
        <v>1236.37</v>
      </c>
      <c r="R6" s="25"/>
      <c r="S6" s="25"/>
      <c r="T6" s="25"/>
      <c r="U6" s="210"/>
      <c r="V6" s="212">
        <f t="shared" si="2"/>
        <v>1236.37</v>
      </c>
    </row>
    <row r="7" spans="1:22" s="7" customFormat="1" ht="15">
      <c r="A7" s="338">
        <v>2</v>
      </c>
      <c r="B7" s="290" t="s">
        <v>25</v>
      </c>
      <c r="C7" s="6" t="s">
        <v>11</v>
      </c>
      <c r="D7" s="9"/>
      <c r="E7" s="138">
        <v>3</v>
      </c>
      <c r="F7" s="106"/>
      <c r="G7" s="209">
        <f>SUM(D7:F7)</f>
        <v>3</v>
      </c>
      <c r="H7" s="106"/>
      <c r="I7" s="106"/>
      <c r="J7" s="106"/>
      <c r="K7" s="209"/>
      <c r="L7" s="211">
        <f>G7+K7</f>
        <v>3</v>
      </c>
      <c r="M7" s="106"/>
      <c r="N7" s="105"/>
      <c r="O7" s="106"/>
      <c r="P7" s="209">
        <f t="shared" si="0"/>
        <v>0</v>
      </c>
      <c r="Q7" s="211">
        <f t="shared" si="1"/>
        <v>3</v>
      </c>
      <c r="R7" s="106"/>
      <c r="S7" s="106">
        <v>3</v>
      </c>
      <c r="T7" s="106"/>
      <c r="U7" s="209">
        <f>SUM(R7:T7)</f>
        <v>3</v>
      </c>
      <c r="V7" s="211">
        <f t="shared" si="2"/>
        <v>6</v>
      </c>
    </row>
    <row r="8" spans="1:22" s="7" customFormat="1" ht="15">
      <c r="A8" s="339"/>
      <c r="B8" s="291"/>
      <c r="C8" s="6" t="s">
        <v>12</v>
      </c>
      <c r="D8" s="9"/>
      <c r="E8" s="9">
        <v>27.97</v>
      </c>
      <c r="F8" s="10"/>
      <c r="G8" s="210">
        <f>SUM(D8:F8)</f>
        <v>27.97</v>
      </c>
      <c r="H8" s="10"/>
      <c r="I8" s="10"/>
      <c r="J8" s="10"/>
      <c r="K8" s="210"/>
      <c r="L8" s="212">
        <f>G8+K8</f>
        <v>27.97</v>
      </c>
      <c r="M8" s="10"/>
      <c r="N8" s="33"/>
      <c r="O8" s="11"/>
      <c r="P8" s="210">
        <f t="shared" si="0"/>
        <v>0</v>
      </c>
      <c r="Q8" s="212">
        <f t="shared" si="1"/>
        <v>27.97</v>
      </c>
      <c r="R8" s="11"/>
      <c r="S8" s="11">
        <v>18.81</v>
      </c>
      <c r="T8" s="11"/>
      <c r="U8" s="210">
        <f>SUM(R8:T8)</f>
        <v>18.81</v>
      </c>
      <c r="V8" s="212">
        <f t="shared" si="2"/>
        <v>46.78</v>
      </c>
    </row>
    <row r="9" spans="1:22" s="7" customFormat="1" ht="15">
      <c r="A9" s="338">
        <v>3</v>
      </c>
      <c r="B9" s="290" t="s">
        <v>57</v>
      </c>
      <c r="C9" s="6" t="s">
        <v>11</v>
      </c>
      <c r="D9" s="9"/>
      <c r="E9" s="9"/>
      <c r="F9" s="10"/>
      <c r="G9" s="210"/>
      <c r="H9" s="10"/>
      <c r="I9" s="10"/>
      <c r="J9" s="10"/>
      <c r="K9" s="210"/>
      <c r="L9" s="212"/>
      <c r="M9" s="10"/>
      <c r="N9" s="105">
        <v>1</v>
      </c>
      <c r="O9" s="106"/>
      <c r="P9" s="209">
        <f t="shared" si="0"/>
        <v>1</v>
      </c>
      <c r="Q9" s="211">
        <f t="shared" si="1"/>
        <v>1</v>
      </c>
      <c r="R9" s="106"/>
      <c r="S9" s="106"/>
      <c r="T9" s="106"/>
      <c r="U9" s="209"/>
      <c r="V9" s="211">
        <f t="shared" si="2"/>
        <v>1</v>
      </c>
    </row>
    <row r="10" spans="1:22" s="7" customFormat="1" ht="15">
      <c r="A10" s="339"/>
      <c r="B10" s="291"/>
      <c r="C10" s="6" t="s">
        <v>12</v>
      </c>
      <c r="D10" s="9"/>
      <c r="E10" s="9"/>
      <c r="F10" s="10"/>
      <c r="G10" s="210"/>
      <c r="H10" s="10"/>
      <c r="I10" s="10"/>
      <c r="J10" s="10"/>
      <c r="K10" s="210"/>
      <c r="L10" s="212"/>
      <c r="M10" s="10"/>
      <c r="N10" s="74">
        <v>3966.1</v>
      </c>
      <c r="O10" s="11"/>
      <c r="P10" s="210">
        <f t="shared" si="0"/>
        <v>3966.1</v>
      </c>
      <c r="Q10" s="212">
        <f t="shared" si="1"/>
        <v>3966.1</v>
      </c>
      <c r="R10" s="11"/>
      <c r="S10" s="11"/>
      <c r="T10" s="11"/>
      <c r="U10" s="210"/>
      <c r="V10" s="212">
        <f t="shared" si="2"/>
        <v>3966.1</v>
      </c>
    </row>
    <row r="11" spans="1:22" s="7" customFormat="1" ht="18">
      <c r="A11" s="338">
        <v>4</v>
      </c>
      <c r="B11" s="341" t="s">
        <v>77</v>
      </c>
      <c r="C11" s="6" t="s">
        <v>54</v>
      </c>
      <c r="D11" s="9"/>
      <c r="E11" s="9"/>
      <c r="F11" s="10"/>
      <c r="G11" s="210"/>
      <c r="H11" s="10"/>
      <c r="I11" s="10"/>
      <c r="J11" s="10"/>
      <c r="K11" s="210"/>
      <c r="L11" s="212"/>
      <c r="M11" s="10"/>
      <c r="N11" s="74"/>
      <c r="O11" s="11"/>
      <c r="P11" s="210"/>
      <c r="Q11" s="212"/>
      <c r="R11" s="11"/>
      <c r="S11" s="11"/>
      <c r="T11" s="11">
        <v>1.5</v>
      </c>
      <c r="U11" s="282">
        <f>SUM(R11:T11)</f>
        <v>1.5</v>
      </c>
      <c r="V11" s="283">
        <f t="shared" si="2"/>
        <v>1.5</v>
      </c>
    </row>
    <row r="12" spans="1:22" s="7" customFormat="1" ht="15">
      <c r="A12" s="339"/>
      <c r="B12" s="342"/>
      <c r="C12" s="6" t="s">
        <v>12</v>
      </c>
      <c r="D12" s="9"/>
      <c r="E12" s="9"/>
      <c r="F12" s="10"/>
      <c r="G12" s="210"/>
      <c r="H12" s="10"/>
      <c r="I12" s="10"/>
      <c r="J12" s="10"/>
      <c r="K12" s="210"/>
      <c r="L12" s="212"/>
      <c r="M12" s="10"/>
      <c r="N12" s="74"/>
      <c r="O12" s="11"/>
      <c r="P12" s="210"/>
      <c r="Q12" s="212"/>
      <c r="R12" s="11"/>
      <c r="S12" s="11"/>
      <c r="T12" s="11">
        <v>9.15</v>
      </c>
      <c r="U12" s="210">
        <f>SUM(R12:T12)</f>
        <v>9.15</v>
      </c>
      <c r="V12" s="212">
        <f t="shared" si="2"/>
        <v>9.15</v>
      </c>
    </row>
    <row r="13" spans="1:22" s="7" customFormat="1" ht="15">
      <c r="A13" s="338">
        <v>5</v>
      </c>
      <c r="B13" s="334" t="s">
        <v>56</v>
      </c>
      <c r="C13" s="6" t="s">
        <v>11</v>
      </c>
      <c r="D13" s="9"/>
      <c r="E13" s="9"/>
      <c r="F13" s="10"/>
      <c r="G13" s="210"/>
      <c r="H13" s="10"/>
      <c r="I13" s="10"/>
      <c r="J13" s="10"/>
      <c r="K13" s="210"/>
      <c r="L13" s="212"/>
      <c r="M13" s="10"/>
      <c r="N13" s="74"/>
      <c r="O13" s="11"/>
      <c r="P13" s="210"/>
      <c r="Q13" s="212"/>
      <c r="R13" s="11"/>
      <c r="S13" s="11"/>
      <c r="T13" s="11">
        <v>1</v>
      </c>
      <c r="U13" s="209">
        <f>SUM(R13:T13)</f>
        <v>1</v>
      </c>
      <c r="V13" s="284">
        <f t="shared" si="2"/>
        <v>1</v>
      </c>
    </row>
    <row r="14" spans="1:22" s="7" customFormat="1" ht="15">
      <c r="A14" s="339"/>
      <c r="B14" s="335"/>
      <c r="C14" s="6" t="s">
        <v>12</v>
      </c>
      <c r="D14" s="9"/>
      <c r="E14" s="9"/>
      <c r="F14" s="10"/>
      <c r="G14" s="210"/>
      <c r="H14" s="10"/>
      <c r="I14" s="10"/>
      <c r="J14" s="10"/>
      <c r="K14" s="210"/>
      <c r="L14" s="212"/>
      <c r="M14" s="10"/>
      <c r="N14" s="74"/>
      <c r="O14" s="11"/>
      <c r="P14" s="210"/>
      <c r="Q14" s="212"/>
      <c r="R14" s="11"/>
      <c r="S14" s="11"/>
      <c r="T14" s="11">
        <v>63.77</v>
      </c>
      <c r="U14" s="210">
        <f>SUM(R14:T14)</f>
        <v>63.77</v>
      </c>
      <c r="V14" s="212">
        <f t="shared" si="2"/>
        <v>63.77</v>
      </c>
    </row>
    <row r="15" spans="1:22" s="7" customFormat="1" ht="15">
      <c r="A15" s="64">
        <v>6</v>
      </c>
      <c r="B15" s="75" t="s">
        <v>46</v>
      </c>
      <c r="C15" s="6" t="s">
        <v>12</v>
      </c>
      <c r="D15" s="9"/>
      <c r="E15" s="9"/>
      <c r="F15" s="10"/>
      <c r="G15" s="210"/>
      <c r="H15" s="10"/>
      <c r="I15" s="10">
        <v>382.64</v>
      </c>
      <c r="J15" s="10">
        <v>68.81</v>
      </c>
      <c r="K15" s="210">
        <f>SUM(H15:J15)</f>
        <v>451.45</v>
      </c>
      <c r="L15" s="212">
        <f>G15+K15</f>
        <v>451.45</v>
      </c>
      <c r="M15" s="10">
        <v>99.45</v>
      </c>
      <c r="N15" s="33">
        <v>37.99</v>
      </c>
      <c r="O15" s="11">
        <v>77.97</v>
      </c>
      <c r="P15" s="210">
        <f>SUM(M15:O15)</f>
        <v>215.41</v>
      </c>
      <c r="Q15" s="212">
        <f>L15+P15</f>
        <v>666.86</v>
      </c>
      <c r="R15" s="11"/>
      <c r="S15" s="11"/>
      <c r="T15" s="11"/>
      <c r="U15" s="210"/>
      <c r="V15" s="212">
        <f>Q15+U15</f>
        <v>666.86</v>
      </c>
    </row>
    <row r="16" spans="1:22" s="7" customFormat="1" ht="15">
      <c r="A16" s="332" t="s">
        <v>60</v>
      </c>
      <c r="B16" s="333"/>
      <c r="C16" s="333"/>
      <c r="D16" s="333"/>
      <c r="E16" s="333"/>
      <c r="F16" s="340"/>
      <c r="G16" s="210"/>
      <c r="H16" s="10"/>
      <c r="I16" s="10"/>
      <c r="J16" s="10"/>
      <c r="K16" s="210"/>
      <c r="L16" s="212"/>
      <c r="M16" s="10"/>
      <c r="N16" s="33"/>
      <c r="O16" s="11"/>
      <c r="P16" s="210"/>
      <c r="Q16" s="212"/>
      <c r="R16" s="11"/>
      <c r="S16" s="11"/>
      <c r="T16" s="11"/>
      <c r="U16" s="210"/>
      <c r="V16" s="212"/>
    </row>
    <row r="17" spans="1:22" s="7" customFormat="1" ht="18">
      <c r="A17" s="323">
        <v>1</v>
      </c>
      <c r="B17" s="327" t="s">
        <v>61</v>
      </c>
      <c r="C17" s="4" t="s">
        <v>54</v>
      </c>
      <c r="D17" s="69"/>
      <c r="E17" s="69"/>
      <c r="F17" s="10"/>
      <c r="G17" s="210"/>
      <c r="H17" s="10"/>
      <c r="I17" s="10"/>
      <c r="J17" s="10"/>
      <c r="K17" s="210"/>
      <c r="L17" s="212"/>
      <c r="M17" s="10"/>
      <c r="N17" s="33"/>
      <c r="O17" s="76">
        <v>11.75</v>
      </c>
      <c r="P17" s="210">
        <f>SUM(M17:O17)</f>
        <v>11.75</v>
      </c>
      <c r="Q17" s="212">
        <f>L17+P17</f>
        <v>11.75</v>
      </c>
      <c r="R17" s="11"/>
      <c r="S17" s="11"/>
      <c r="T17" s="11"/>
      <c r="U17" s="210"/>
      <c r="V17" s="212">
        <f>Q17+U17</f>
        <v>11.75</v>
      </c>
    </row>
    <row r="18" spans="1:22" s="7" customFormat="1" ht="15">
      <c r="A18" s="324"/>
      <c r="B18" s="328"/>
      <c r="C18" s="4" t="s">
        <v>12</v>
      </c>
      <c r="D18" s="69"/>
      <c r="E18" s="69"/>
      <c r="F18" s="10"/>
      <c r="G18" s="210"/>
      <c r="H18" s="10"/>
      <c r="I18" s="10"/>
      <c r="J18" s="10"/>
      <c r="K18" s="210"/>
      <c r="L18" s="212"/>
      <c r="M18" s="10"/>
      <c r="N18" s="33"/>
      <c r="O18" s="31">
        <v>8341</v>
      </c>
      <c r="P18" s="210">
        <f>SUM(M18:O18)</f>
        <v>8341</v>
      </c>
      <c r="Q18" s="212">
        <f>L18+P18</f>
        <v>8341</v>
      </c>
      <c r="R18" s="11"/>
      <c r="S18" s="11"/>
      <c r="T18" s="11"/>
      <c r="U18" s="210"/>
      <c r="V18" s="212">
        <f>Q18+U18</f>
        <v>8341</v>
      </c>
    </row>
    <row r="19" spans="1:22" ht="14.25" customHeight="1">
      <c r="A19" s="68"/>
      <c r="B19" s="271" t="s">
        <v>13</v>
      </c>
      <c r="C19" s="68" t="s">
        <v>12</v>
      </c>
      <c r="D19" s="272"/>
      <c r="E19" s="272">
        <f>E6+E8+E10+E15+E18</f>
        <v>27.97</v>
      </c>
      <c r="F19" s="272">
        <f>F6+F8+F10+F15+F18</f>
        <v>379.32</v>
      </c>
      <c r="G19" s="273">
        <f>SUM(D19:F19)</f>
        <v>407.28999999999996</v>
      </c>
      <c r="H19" s="272"/>
      <c r="I19" s="272">
        <f>I6+I8+I10+I15+I18</f>
        <v>382.64</v>
      </c>
      <c r="J19" s="272">
        <f>J6+J8+J10+J15+J18</f>
        <v>68.81</v>
      </c>
      <c r="K19" s="273">
        <f>SUM(H19:J19)</f>
        <v>451.45</v>
      </c>
      <c r="L19" s="274">
        <f>G19+K19</f>
        <v>858.74</v>
      </c>
      <c r="M19" s="272">
        <f>M6+M8+M10+M15+M18</f>
        <v>99.45</v>
      </c>
      <c r="N19" s="272">
        <f>N6+N8+N10+N15+N18</f>
        <v>4861.139999999999</v>
      </c>
      <c r="O19" s="272">
        <f>O6+O8+O10+O15+O18</f>
        <v>8418.97</v>
      </c>
      <c r="P19" s="273">
        <f>SUM(M19:O19)</f>
        <v>13379.559999999998</v>
      </c>
      <c r="Q19" s="274">
        <f>L19+P19</f>
        <v>14238.299999999997</v>
      </c>
      <c r="R19" s="272"/>
      <c r="S19" s="272">
        <f>S6+S8+S10+S15+S18</f>
        <v>18.81</v>
      </c>
      <c r="T19" s="272">
        <f>T6+T8+T10+T15+T18+T12+T14</f>
        <v>72.92</v>
      </c>
      <c r="U19" s="273">
        <f>SUM(R19:T19)</f>
        <v>91.73</v>
      </c>
      <c r="V19" s="274">
        <f>Q19+U19</f>
        <v>14330.029999999997</v>
      </c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</sheetData>
  <sheetProtection/>
  <mergeCells count="19">
    <mergeCell ref="A17:A18"/>
    <mergeCell ref="B17:B18"/>
    <mergeCell ref="A7:A8"/>
    <mergeCell ref="B7:B8"/>
    <mergeCell ref="A9:A10"/>
    <mergeCell ref="B9:B10"/>
    <mergeCell ref="A16:F16"/>
    <mergeCell ref="A11:A12"/>
    <mergeCell ref="A13:A14"/>
    <mergeCell ref="B11:B12"/>
    <mergeCell ref="B13:B14"/>
    <mergeCell ref="B5:B6"/>
    <mergeCell ref="A2:A3"/>
    <mergeCell ref="B2:B3"/>
    <mergeCell ref="C2:C3"/>
    <mergeCell ref="A1:V1"/>
    <mergeCell ref="D2:V2"/>
    <mergeCell ref="A5:A6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zoomScalePageLayoutView="0" workbookViewId="0" topLeftCell="A1">
      <selection activeCell="B11" sqref="B11:C12"/>
    </sheetView>
  </sheetViews>
  <sheetFormatPr defaultColWidth="8.796875" defaultRowHeight="14.25"/>
  <cols>
    <col min="1" max="1" width="4.3984375" style="0" customWidth="1"/>
    <col min="2" max="2" width="27.3984375" style="0" customWidth="1"/>
    <col min="3" max="3" width="4.8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9" width="6.19921875" style="0" bestFit="1" customWidth="1"/>
    <col min="10" max="10" width="5.3984375" style="0" bestFit="1" customWidth="1"/>
    <col min="12" max="12" width="9.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293" t="s">
        <v>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8.75" customHeight="1">
      <c r="A2" s="298" t="s">
        <v>0</v>
      </c>
      <c r="B2" s="298" t="s">
        <v>1</v>
      </c>
      <c r="C2" s="298" t="s">
        <v>2</v>
      </c>
      <c r="D2" s="294" t="s">
        <v>3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2" ht="45">
      <c r="A3" s="299"/>
      <c r="B3" s="299"/>
      <c r="C3" s="299"/>
      <c r="D3" s="239" t="s">
        <v>29</v>
      </c>
      <c r="E3" s="239" t="s">
        <v>30</v>
      </c>
      <c r="F3" s="239" t="s">
        <v>31</v>
      </c>
      <c r="G3" s="240" t="s">
        <v>4</v>
      </c>
      <c r="H3" s="239" t="s">
        <v>32</v>
      </c>
      <c r="I3" s="239" t="s">
        <v>33</v>
      </c>
      <c r="J3" s="239" t="s">
        <v>34</v>
      </c>
      <c r="K3" s="240" t="s">
        <v>5</v>
      </c>
      <c r="L3" s="241" t="s">
        <v>6</v>
      </c>
      <c r="M3" s="239" t="s">
        <v>35</v>
      </c>
      <c r="N3" s="239" t="s">
        <v>36</v>
      </c>
      <c r="O3" s="239" t="s">
        <v>37</v>
      </c>
      <c r="P3" s="240" t="s">
        <v>7</v>
      </c>
      <c r="Q3" s="241" t="s">
        <v>8</v>
      </c>
      <c r="R3" s="239" t="s">
        <v>38</v>
      </c>
      <c r="S3" s="239" t="s">
        <v>39</v>
      </c>
      <c r="T3" s="239" t="s">
        <v>40</v>
      </c>
      <c r="U3" s="240" t="s">
        <v>9</v>
      </c>
      <c r="V3" s="241" t="s">
        <v>10</v>
      </c>
    </row>
    <row r="4" spans="1:22" ht="15">
      <c r="A4" s="330" t="s">
        <v>67</v>
      </c>
      <c r="B4" s="331"/>
      <c r="C4" s="331"/>
      <c r="D4" s="331"/>
      <c r="E4" s="331"/>
      <c r="F4" s="331"/>
      <c r="G4" s="242"/>
      <c r="H4" s="243"/>
      <c r="I4" s="243"/>
      <c r="J4" s="243"/>
      <c r="K4" s="242"/>
      <c r="L4" s="244"/>
      <c r="M4" s="243"/>
      <c r="N4" s="243"/>
      <c r="O4" s="243"/>
      <c r="P4" s="242"/>
      <c r="Q4" s="244"/>
      <c r="R4" s="243"/>
      <c r="S4" s="243"/>
      <c r="T4" s="243"/>
      <c r="U4" s="242"/>
      <c r="V4" s="245"/>
    </row>
    <row r="5" spans="1:22" ht="15">
      <c r="A5" s="323">
        <v>1</v>
      </c>
      <c r="B5" s="327" t="s">
        <v>58</v>
      </c>
      <c r="C5" s="4" t="s">
        <v>11</v>
      </c>
      <c r="D5" s="69"/>
      <c r="E5" s="69"/>
      <c r="F5" s="69"/>
      <c r="G5" s="214"/>
      <c r="H5" s="69"/>
      <c r="I5" s="69"/>
      <c r="J5" s="69"/>
      <c r="K5" s="214"/>
      <c r="L5" s="213"/>
      <c r="M5" s="69"/>
      <c r="N5" s="215">
        <v>1</v>
      </c>
      <c r="O5" s="108"/>
      <c r="P5" s="195">
        <f aca="true" t="shared" si="0" ref="P5:P17">SUM(M5:O5)</f>
        <v>1</v>
      </c>
      <c r="Q5" s="216">
        <f aca="true" t="shared" si="1" ref="Q5:Q17">L5+P5</f>
        <v>1</v>
      </c>
      <c r="R5" s="217">
        <v>1</v>
      </c>
      <c r="S5" s="217"/>
      <c r="T5" s="217">
        <v>2</v>
      </c>
      <c r="U5" s="195">
        <f aca="true" t="shared" si="2" ref="U5:U12">SUM(R5:T5)</f>
        <v>3</v>
      </c>
      <c r="V5" s="216">
        <f aca="true" t="shared" si="3" ref="V5:V17">Q5+U5</f>
        <v>4</v>
      </c>
    </row>
    <row r="6" spans="1:22" ht="15">
      <c r="A6" s="324"/>
      <c r="B6" s="328"/>
      <c r="C6" s="4" t="s">
        <v>12</v>
      </c>
      <c r="D6" s="69"/>
      <c r="E6" s="69"/>
      <c r="F6" s="69"/>
      <c r="G6" s="214"/>
      <c r="H6" s="69"/>
      <c r="I6" s="69"/>
      <c r="J6" s="69"/>
      <c r="K6" s="214"/>
      <c r="L6" s="213"/>
      <c r="M6" s="69"/>
      <c r="N6" s="70">
        <v>129.66</v>
      </c>
      <c r="O6" s="23"/>
      <c r="P6" s="196">
        <f t="shared" si="0"/>
        <v>129.66</v>
      </c>
      <c r="Q6" s="190">
        <f t="shared" si="1"/>
        <v>129.66</v>
      </c>
      <c r="R6" s="2">
        <v>231.52</v>
      </c>
      <c r="S6" s="2"/>
      <c r="T6" s="2">
        <v>192.8</v>
      </c>
      <c r="U6" s="196">
        <f t="shared" si="2"/>
        <v>424.32000000000005</v>
      </c>
      <c r="V6" s="190">
        <f t="shared" si="3"/>
        <v>553.98</v>
      </c>
    </row>
    <row r="7" spans="1:22" ht="15">
      <c r="A7" s="323">
        <v>2</v>
      </c>
      <c r="B7" s="327" t="s">
        <v>25</v>
      </c>
      <c r="C7" s="4" t="s">
        <v>11</v>
      </c>
      <c r="D7" s="69"/>
      <c r="E7" s="69"/>
      <c r="F7" s="69"/>
      <c r="G7" s="214"/>
      <c r="H7" s="69"/>
      <c r="I7" s="69"/>
      <c r="J7" s="69"/>
      <c r="K7" s="214"/>
      <c r="L7" s="213"/>
      <c r="M7" s="69"/>
      <c r="N7" s="70"/>
      <c r="O7" s="108">
        <v>1</v>
      </c>
      <c r="P7" s="195">
        <f t="shared" si="0"/>
        <v>1</v>
      </c>
      <c r="Q7" s="216">
        <f t="shared" si="1"/>
        <v>1</v>
      </c>
      <c r="R7" s="217"/>
      <c r="S7" s="217">
        <v>3</v>
      </c>
      <c r="T7" s="217"/>
      <c r="U7" s="195">
        <f t="shared" si="2"/>
        <v>3</v>
      </c>
      <c r="V7" s="216">
        <f t="shared" si="3"/>
        <v>4</v>
      </c>
    </row>
    <row r="8" spans="1:22" ht="15">
      <c r="A8" s="324"/>
      <c r="B8" s="328"/>
      <c r="C8" s="4" t="s">
        <v>12</v>
      </c>
      <c r="D8" s="69"/>
      <c r="E8" s="69"/>
      <c r="F8" s="69"/>
      <c r="G8" s="214"/>
      <c r="H8" s="69"/>
      <c r="I8" s="69"/>
      <c r="J8" s="69"/>
      <c r="K8" s="214"/>
      <c r="L8" s="213"/>
      <c r="M8" s="69"/>
      <c r="N8" s="70"/>
      <c r="O8" s="23">
        <v>6.27</v>
      </c>
      <c r="P8" s="196">
        <f t="shared" si="0"/>
        <v>6.27</v>
      </c>
      <c r="Q8" s="190">
        <f t="shared" si="1"/>
        <v>6.27</v>
      </c>
      <c r="R8" s="2"/>
      <c r="S8" s="2">
        <v>18.81</v>
      </c>
      <c r="T8" s="2"/>
      <c r="U8" s="196">
        <f t="shared" si="2"/>
        <v>18.81</v>
      </c>
      <c r="V8" s="190">
        <f t="shared" si="3"/>
        <v>25.08</v>
      </c>
    </row>
    <row r="9" spans="1:22" ht="15">
      <c r="A9" s="323">
        <v>3</v>
      </c>
      <c r="B9" s="290" t="s">
        <v>49</v>
      </c>
      <c r="C9" s="30" t="s">
        <v>11</v>
      </c>
      <c r="D9" s="69"/>
      <c r="E9" s="69"/>
      <c r="F9" s="69"/>
      <c r="G9" s="214"/>
      <c r="H9" s="69"/>
      <c r="I9" s="69"/>
      <c r="J9" s="69"/>
      <c r="K9" s="214"/>
      <c r="L9" s="213"/>
      <c r="M9" s="69"/>
      <c r="N9" s="70"/>
      <c r="O9" s="23"/>
      <c r="P9" s="196"/>
      <c r="Q9" s="190"/>
      <c r="R9" s="2"/>
      <c r="S9" s="2"/>
      <c r="T9" s="2">
        <v>1</v>
      </c>
      <c r="U9" s="197">
        <f t="shared" si="2"/>
        <v>1</v>
      </c>
      <c r="V9" s="285">
        <f>Q9+U9</f>
        <v>1</v>
      </c>
    </row>
    <row r="10" spans="1:22" ht="15">
      <c r="A10" s="324"/>
      <c r="B10" s="291"/>
      <c r="C10" s="30" t="s">
        <v>12</v>
      </c>
      <c r="D10" s="69"/>
      <c r="E10" s="69"/>
      <c r="F10" s="69"/>
      <c r="G10" s="214"/>
      <c r="H10" s="69"/>
      <c r="I10" s="69"/>
      <c r="J10" s="69"/>
      <c r="K10" s="214"/>
      <c r="L10" s="213"/>
      <c r="M10" s="69"/>
      <c r="N10" s="70"/>
      <c r="O10" s="23"/>
      <c r="P10" s="196"/>
      <c r="Q10" s="190"/>
      <c r="R10" s="2"/>
      <c r="S10" s="2"/>
      <c r="T10" s="2">
        <v>26.02</v>
      </c>
      <c r="U10" s="196">
        <f t="shared" si="2"/>
        <v>26.02</v>
      </c>
      <c r="V10" s="190">
        <f>Q10+U10</f>
        <v>26.02</v>
      </c>
    </row>
    <row r="11" spans="1:22" ht="18">
      <c r="A11" s="323">
        <v>4</v>
      </c>
      <c r="B11" s="290" t="s">
        <v>77</v>
      </c>
      <c r="C11" s="6" t="s">
        <v>54</v>
      </c>
      <c r="D11" s="69"/>
      <c r="E11" s="69"/>
      <c r="F11" s="69"/>
      <c r="G11" s="214"/>
      <c r="H11" s="69"/>
      <c r="I11" s="69"/>
      <c r="J11" s="69"/>
      <c r="K11" s="214"/>
      <c r="L11" s="213"/>
      <c r="M11" s="69"/>
      <c r="N11" s="70"/>
      <c r="O11" s="23"/>
      <c r="P11" s="196"/>
      <c r="Q11" s="190"/>
      <c r="R11" s="2"/>
      <c r="S11" s="2"/>
      <c r="T11" s="2">
        <v>2</v>
      </c>
      <c r="U11" s="197">
        <f t="shared" si="2"/>
        <v>2</v>
      </c>
      <c r="V11" s="285">
        <f>Q11+U11</f>
        <v>2</v>
      </c>
    </row>
    <row r="12" spans="1:22" ht="15">
      <c r="A12" s="324"/>
      <c r="B12" s="291"/>
      <c r="C12" s="6" t="s">
        <v>12</v>
      </c>
      <c r="D12" s="69"/>
      <c r="E12" s="69"/>
      <c r="F12" s="69"/>
      <c r="G12" s="214"/>
      <c r="H12" s="69"/>
      <c r="I12" s="69"/>
      <c r="J12" s="69"/>
      <c r="K12" s="214"/>
      <c r="L12" s="213"/>
      <c r="M12" s="69"/>
      <c r="N12" s="70"/>
      <c r="O12" s="23"/>
      <c r="P12" s="196"/>
      <c r="Q12" s="190"/>
      <c r="R12" s="2"/>
      <c r="S12" s="2"/>
      <c r="T12" s="2">
        <v>128.65</v>
      </c>
      <c r="U12" s="196">
        <f t="shared" si="2"/>
        <v>128.65</v>
      </c>
      <c r="V12" s="190">
        <f>Q12+U12</f>
        <v>128.65</v>
      </c>
    </row>
    <row r="13" spans="1:22" ht="15">
      <c r="A13" s="5">
        <v>5</v>
      </c>
      <c r="B13" s="26" t="s">
        <v>46</v>
      </c>
      <c r="C13" s="4" t="s">
        <v>12</v>
      </c>
      <c r="D13" s="10">
        <v>93.22</v>
      </c>
      <c r="E13" s="10"/>
      <c r="F13" s="10"/>
      <c r="G13" s="196">
        <f>SUM(D13:F13)</f>
        <v>93.22</v>
      </c>
      <c r="H13" s="69"/>
      <c r="I13" s="10">
        <v>360.63</v>
      </c>
      <c r="J13" s="10">
        <v>68.81</v>
      </c>
      <c r="K13" s="196">
        <f>SUM(H13:J13)</f>
        <v>429.44</v>
      </c>
      <c r="L13" s="192">
        <f>G13+K13</f>
        <v>522.66</v>
      </c>
      <c r="M13" s="10">
        <v>99.45</v>
      </c>
      <c r="N13" s="70">
        <v>37.99</v>
      </c>
      <c r="O13" s="23"/>
      <c r="P13" s="196">
        <f t="shared" si="0"/>
        <v>137.44</v>
      </c>
      <c r="Q13" s="190">
        <f t="shared" si="1"/>
        <v>660.0999999999999</v>
      </c>
      <c r="R13" s="2"/>
      <c r="S13" s="2"/>
      <c r="T13" s="2"/>
      <c r="U13" s="196"/>
      <c r="V13" s="190">
        <f t="shared" si="3"/>
        <v>660.0999999999999</v>
      </c>
    </row>
    <row r="14" spans="1:22" ht="15">
      <c r="A14" s="332" t="s">
        <v>60</v>
      </c>
      <c r="B14" s="333"/>
      <c r="C14" s="333"/>
      <c r="D14" s="333"/>
      <c r="E14" s="340"/>
      <c r="F14" s="69"/>
      <c r="G14" s="214"/>
      <c r="H14" s="69"/>
      <c r="I14" s="10"/>
      <c r="J14" s="10"/>
      <c r="K14" s="196"/>
      <c r="L14" s="192"/>
      <c r="M14" s="10"/>
      <c r="N14" s="70"/>
      <c r="O14" s="23"/>
      <c r="P14" s="196"/>
      <c r="Q14" s="190"/>
      <c r="R14" s="2"/>
      <c r="S14" s="2"/>
      <c r="T14" s="2"/>
      <c r="U14" s="196"/>
      <c r="V14" s="190"/>
    </row>
    <row r="15" spans="1:22" ht="18">
      <c r="A15" s="323">
        <v>1</v>
      </c>
      <c r="B15" s="327" t="s">
        <v>61</v>
      </c>
      <c r="C15" s="4" t="s">
        <v>54</v>
      </c>
      <c r="D15" s="69"/>
      <c r="E15" s="69"/>
      <c r="F15" s="69"/>
      <c r="G15" s="214"/>
      <c r="H15" s="69"/>
      <c r="I15" s="10"/>
      <c r="J15" s="10"/>
      <c r="K15" s="196"/>
      <c r="L15" s="192"/>
      <c r="M15" s="10"/>
      <c r="N15" s="70"/>
      <c r="O15" s="23">
        <v>7.93</v>
      </c>
      <c r="P15" s="196">
        <f>SUM(M15:O15)</f>
        <v>7.93</v>
      </c>
      <c r="Q15" s="190">
        <f>L15+P15</f>
        <v>7.93</v>
      </c>
      <c r="R15" s="2"/>
      <c r="S15" s="2"/>
      <c r="T15" s="2"/>
      <c r="U15" s="196"/>
      <c r="V15" s="190">
        <f t="shared" si="3"/>
        <v>7.93</v>
      </c>
    </row>
    <row r="16" spans="1:22" ht="15">
      <c r="A16" s="324"/>
      <c r="B16" s="328"/>
      <c r="C16" s="4" t="s">
        <v>12</v>
      </c>
      <c r="D16" s="69"/>
      <c r="E16" s="69"/>
      <c r="F16" s="69"/>
      <c r="G16" s="214"/>
      <c r="H16" s="69"/>
      <c r="I16" s="10"/>
      <c r="J16" s="10"/>
      <c r="K16" s="196"/>
      <c r="L16" s="192"/>
      <c r="M16" s="10"/>
      <c r="N16" s="70"/>
      <c r="O16" s="23">
        <v>6994</v>
      </c>
      <c r="P16" s="196">
        <f>SUM(M16:O16)</f>
        <v>6994</v>
      </c>
      <c r="Q16" s="190">
        <f>L16+P16</f>
        <v>6994</v>
      </c>
      <c r="R16" s="2"/>
      <c r="S16" s="2"/>
      <c r="T16" s="2"/>
      <c r="U16" s="196"/>
      <c r="V16" s="190">
        <f t="shared" si="3"/>
        <v>6994</v>
      </c>
    </row>
    <row r="17" spans="1:22" ht="15.75" customHeight="1">
      <c r="A17" s="3"/>
      <c r="B17" s="266" t="s">
        <v>13</v>
      </c>
      <c r="C17" s="267" t="s">
        <v>12</v>
      </c>
      <c r="D17" s="272">
        <f>D6+D8+D13</f>
        <v>93.22</v>
      </c>
      <c r="E17" s="272"/>
      <c r="F17" s="272"/>
      <c r="G17" s="269">
        <f>SUM(D17:F17)</f>
        <v>93.22</v>
      </c>
      <c r="H17" s="275"/>
      <c r="I17" s="272">
        <f>I6+I8+I13</f>
        <v>360.63</v>
      </c>
      <c r="J17" s="272">
        <f>J6+J8+J13</f>
        <v>68.81</v>
      </c>
      <c r="K17" s="269">
        <f>SUM(H17:J17)</f>
        <v>429.44</v>
      </c>
      <c r="L17" s="270">
        <f>G17+K17</f>
        <v>522.66</v>
      </c>
      <c r="M17" s="272">
        <f>M6+M8+M13</f>
        <v>99.45</v>
      </c>
      <c r="N17" s="276">
        <f>N6+N8+N13</f>
        <v>167.65</v>
      </c>
      <c r="O17" s="277">
        <f>O6+O8+O13+O16</f>
        <v>7000.27</v>
      </c>
      <c r="P17" s="269">
        <f t="shared" si="0"/>
        <v>7267.370000000001</v>
      </c>
      <c r="Q17" s="270">
        <f t="shared" si="1"/>
        <v>7790.030000000001</v>
      </c>
      <c r="R17" s="278">
        <f>R6+R8+R13</f>
        <v>231.52</v>
      </c>
      <c r="S17" s="278">
        <f>S6+S8+S13</f>
        <v>18.81</v>
      </c>
      <c r="T17" s="278">
        <f>T6+T8+T13+T10+T12</f>
        <v>347.47</v>
      </c>
      <c r="U17" s="269">
        <f>SUM(R17:T17)</f>
        <v>597.8000000000001</v>
      </c>
      <c r="V17" s="270">
        <f t="shared" si="3"/>
        <v>8387.83</v>
      </c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</sheetData>
  <sheetProtection/>
  <mergeCells count="17">
    <mergeCell ref="C2:C3"/>
    <mergeCell ref="A1:V1"/>
    <mergeCell ref="D2:V2"/>
    <mergeCell ref="A4:F4"/>
    <mergeCell ref="A5:A6"/>
    <mergeCell ref="B5:B6"/>
    <mergeCell ref="A9:A10"/>
    <mergeCell ref="A11:A12"/>
    <mergeCell ref="B9:B10"/>
    <mergeCell ref="A2:A3"/>
    <mergeCell ref="B2:B3"/>
    <mergeCell ref="B11:B12"/>
    <mergeCell ref="A14:E14"/>
    <mergeCell ref="A15:A16"/>
    <mergeCell ref="B15:B16"/>
    <mergeCell ref="A7:A8"/>
    <mergeCell ref="B7:B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0" zoomScaleNormal="70" zoomScalePageLayoutView="0" workbookViewId="0" topLeftCell="A1">
      <selection activeCell="P26" sqref="P26"/>
    </sheetView>
  </sheetViews>
  <sheetFormatPr defaultColWidth="8.796875" defaultRowHeight="14.25"/>
  <cols>
    <col min="1" max="1" width="4.3984375" style="0" customWidth="1"/>
    <col min="2" max="2" width="28.69921875" style="0" customWidth="1"/>
    <col min="3" max="3" width="5" style="22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19921875" style="0" customWidth="1"/>
    <col min="8" max="8" width="6.59765625" style="0" bestFit="1" customWidth="1"/>
    <col min="9" max="9" width="6.19921875" style="0" bestFit="1" customWidth="1"/>
    <col min="10" max="10" width="6.3984375" style="0" bestFit="1" customWidth="1"/>
    <col min="11" max="11" width="8.69921875" style="0" customWidth="1"/>
    <col min="12" max="12" width="9.5" style="0" customWidth="1"/>
    <col min="13" max="13" width="6.09765625" style="0" bestFit="1" customWidth="1"/>
    <col min="14" max="14" width="6.5" style="0" bestFit="1" customWidth="1"/>
    <col min="15" max="15" width="8.3984375" style="0" bestFit="1" customWidth="1"/>
    <col min="16" max="16" width="9.1992187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59765625" style="0" customWidth="1"/>
  </cols>
  <sheetData>
    <row r="1" spans="1:22" ht="20.25">
      <c r="A1" s="293" t="s">
        <v>76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8.75" customHeight="1">
      <c r="A2" s="298" t="s">
        <v>0</v>
      </c>
      <c r="B2" s="298" t="s">
        <v>1</v>
      </c>
      <c r="C2" s="298" t="s">
        <v>2</v>
      </c>
      <c r="D2" s="294" t="s">
        <v>3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2" ht="45">
      <c r="A3" s="299"/>
      <c r="B3" s="299"/>
      <c r="C3" s="299"/>
      <c r="D3" s="239" t="s">
        <v>29</v>
      </c>
      <c r="E3" s="239" t="s">
        <v>30</v>
      </c>
      <c r="F3" s="239" t="s">
        <v>31</v>
      </c>
      <c r="G3" s="240" t="s">
        <v>4</v>
      </c>
      <c r="H3" s="239" t="s">
        <v>32</v>
      </c>
      <c r="I3" s="239" t="s">
        <v>33</v>
      </c>
      <c r="J3" s="239" t="s">
        <v>34</v>
      </c>
      <c r="K3" s="240" t="s">
        <v>5</v>
      </c>
      <c r="L3" s="241" t="s">
        <v>6</v>
      </c>
      <c r="M3" s="239" t="s">
        <v>35</v>
      </c>
      <c r="N3" s="239" t="s">
        <v>36</v>
      </c>
      <c r="O3" s="239" t="s">
        <v>37</v>
      </c>
      <c r="P3" s="240" t="s">
        <v>7</v>
      </c>
      <c r="Q3" s="241" t="s">
        <v>8</v>
      </c>
      <c r="R3" s="239" t="s">
        <v>38</v>
      </c>
      <c r="S3" s="239" t="s">
        <v>39</v>
      </c>
      <c r="T3" s="239" t="s">
        <v>40</v>
      </c>
      <c r="U3" s="240" t="s">
        <v>9</v>
      </c>
      <c r="V3" s="241" t="s">
        <v>10</v>
      </c>
    </row>
    <row r="4" spans="1:22" ht="15">
      <c r="A4" s="330" t="s">
        <v>67</v>
      </c>
      <c r="B4" s="331"/>
      <c r="C4" s="331"/>
      <c r="D4" s="331"/>
      <c r="E4" s="331"/>
      <c r="F4" s="331"/>
      <c r="G4" s="242"/>
      <c r="H4" s="243"/>
      <c r="I4" s="243"/>
      <c r="J4" s="243"/>
      <c r="K4" s="242"/>
      <c r="L4" s="244"/>
      <c r="M4" s="243"/>
      <c r="N4" s="243"/>
      <c r="O4" s="243"/>
      <c r="P4" s="242"/>
      <c r="Q4" s="244"/>
      <c r="R4" s="243"/>
      <c r="S4" s="243"/>
      <c r="T4" s="243"/>
      <c r="U4" s="242"/>
      <c r="V4" s="245"/>
    </row>
    <row r="5" spans="1:22" ht="15">
      <c r="A5" s="323">
        <v>1</v>
      </c>
      <c r="B5" s="327" t="s">
        <v>26</v>
      </c>
      <c r="C5" s="55" t="s">
        <v>11</v>
      </c>
      <c r="D5" s="10"/>
      <c r="E5" s="10"/>
      <c r="F5" s="10"/>
      <c r="G5" s="198"/>
      <c r="H5" s="10"/>
      <c r="I5" s="10"/>
      <c r="J5" s="106">
        <v>2</v>
      </c>
      <c r="K5" s="218">
        <f aca="true" t="shared" si="0" ref="K5:K14">SUM(H5:J5)</f>
        <v>2</v>
      </c>
      <c r="L5" s="216">
        <f aca="true" t="shared" si="1" ref="L5:L14">G5+K5</f>
        <v>2</v>
      </c>
      <c r="M5" s="106"/>
      <c r="N5" s="107"/>
      <c r="O5" s="108"/>
      <c r="P5" s="218"/>
      <c r="Q5" s="216">
        <f aca="true" t="shared" si="2" ref="Q5:Q14">L5+P5</f>
        <v>2</v>
      </c>
      <c r="R5" s="23"/>
      <c r="S5" s="23"/>
      <c r="T5" s="23"/>
      <c r="U5" s="198"/>
      <c r="V5" s="190">
        <f aca="true" t="shared" si="3" ref="V5:V14">Q5+U5</f>
        <v>2</v>
      </c>
    </row>
    <row r="6" spans="1:22" ht="15">
      <c r="A6" s="324"/>
      <c r="B6" s="328"/>
      <c r="C6" s="55" t="s">
        <v>12</v>
      </c>
      <c r="D6" s="10"/>
      <c r="E6" s="10"/>
      <c r="F6" s="10"/>
      <c r="G6" s="198"/>
      <c r="H6" s="10"/>
      <c r="I6" s="10"/>
      <c r="J6" s="10">
        <v>184.8</v>
      </c>
      <c r="K6" s="198">
        <f t="shared" si="0"/>
        <v>184.8</v>
      </c>
      <c r="L6" s="190">
        <f t="shared" si="1"/>
        <v>184.8</v>
      </c>
      <c r="M6" s="10"/>
      <c r="N6" s="56"/>
      <c r="O6" s="23"/>
      <c r="P6" s="198"/>
      <c r="Q6" s="190">
        <f t="shared" si="2"/>
        <v>184.8</v>
      </c>
      <c r="R6" s="23"/>
      <c r="S6" s="23"/>
      <c r="T6" s="23"/>
      <c r="U6" s="198"/>
      <c r="V6" s="190">
        <f t="shared" si="3"/>
        <v>184.8</v>
      </c>
    </row>
    <row r="7" spans="1:22" ht="15">
      <c r="A7" s="343">
        <v>2</v>
      </c>
      <c r="B7" s="290" t="s">
        <v>53</v>
      </c>
      <c r="C7" s="6" t="s">
        <v>19</v>
      </c>
      <c r="D7" s="71"/>
      <c r="E7" s="71"/>
      <c r="F7" s="71"/>
      <c r="G7" s="198"/>
      <c r="H7" s="71"/>
      <c r="I7" s="109">
        <v>15</v>
      </c>
      <c r="J7" s="109"/>
      <c r="K7" s="218">
        <f t="shared" si="0"/>
        <v>15</v>
      </c>
      <c r="L7" s="216">
        <f t="shared" si="1"/>
        <v>15</v>
      </c>
      <c r="M7" s="109"/>
      <c r="N7" s="109"/>
      <c r="O7" s="110"/>
      <c r="P7" s="218"/>
      <c r="Q7" s="216">
        <f t="shared" si="2"/>
        <v>15</v>
      </c>
      <c r="R7" s="27"/>
      <c r="S7" s="27"/>
      <c r="T7" s="27"/>
      <c r="U7" s="198"/>
      <c r="V7" s="190">
        <f t="shared" si="3"/>
        <v>15</v>
      </c>
    </row>
    <row r="8" spans="1:22" ht="15">
      <c r="A8" s="343"/>
      <c r="B8" s="291"/>
      <c r="C8" s="6" t="s">
        <v>12</v>
      </c>
      <c r="D8" s="71"/>
      <c r="E8" s="71"/>
      <c r="F8" s="71"/>
      <c r="G8" s="198"/>
      <c r="H8" s="71"/>
      <c r="I8" s="77">
        <v>679.04</v>
      </c>
      <c r="J8" s="71"/>
      <c r="K8" s="198">
        <f t="shared" si="0"/>
        <v>679.04</v>
      </c>
      <c r="L8" s="190">
        <f t="shared" si="1"/>
        <v>679.04</v>
      </c>
      <c r="M8" s="71"/>
      <c r="N8" s="71"/>
      <c r="O8" s="27"/>
      <c r="P8" s="198"/>
      <c r="Q8" s="190">
        <f t="shared" si="2"/>
        <v>679.04</v>
      </c>
      <c r="R8" s="27"/>
      <c r="S8" s="27"/>
      <c r="T8" s="27"/>
      <c r="U8" s="198"/>
      <c r="V8" s="190">
        <f t="shared" si="3"/>
        <v>679.04</v>
      </c>
    </row>
    <row r="9" spans="1:22" ht="15">
      <c r="A9" s="323">
        <v>3</v>
      </c>
      <c r="B9" s="310" t="s">
        <v>66</v>
      </c>
      <c r="C9" s="101" t="s">
        <v>19</v>
      </c>
      <c r="D9" s="71"/>
      <c r="E9" s="71"/>
      <c r="F9" s="71"/>
      <c r="G9" s="198"/>
      <c r="H9" s="71"/>
      <c r="I9" s="71"/>
      <c r="J9" s="71"/>
      <c r="K9" s="198"/>
      <c r="L9" s="190"/>
      <c r="M9" s="71"/>
      <c r="N9" s="71"/>
      <c r="O9" s="27"/>
      <c r="P9" s="198"/>
      <c r="Q9" s="190"/>
      <c r="R9" s="27"/>
      <c r="S9" s="27">
        <v>0.5</v>
      </c>
      <c r="T9" s="27"/>
      <c r="U9" s="219">
        <f>SUM(R9:T9)</f>
        <v>0.5</v>
      </c>
      <c r="V9" s="220">
        <f t="shared" si="3"/>
        <v>0.5</v>
      </c>
    </row>
    <row r="10" spans="1:22" ht="15">
      <c r="A10" s="324"/>
      <c r="B10" s="311"/>
      <c r="C10" s="101" t="s">
        <v>12</v>
      </c>
      <c r="D10" s="71"/>
      <c r="E10" s="71"/>
      <c r="F10" s="71"/>
      <c r="G10" s="198"/>
      <c r="H10" s="71"/>
      <c r="I10" s="71"/>
      <c r="J10" s="71"/>
      <c r="K10" s="198"/>
      <c r="L10" s="190"/>
      <c r="M10" s="71"/>
      <c r="N10" s="71"/>
      <c r="O10" s="27"/>
      <c r="P10" s="198"/>
      <c r="Q10" s="190"/>
      <c r="R10" s="27"/>
      <c r="S10" s="27">
        <v>430.5</v>
      </c>
      <c r="T10" s="27"/>
      <c r="U10" s="198">
        <f>SUM(R10:T10)</f>
        <v>430.5</v>
      </c>
      <c r="V10" s="190">
        <f t="shared" si="3"/>
        <v>430.5</v>
      </c>
    </row>
    <row r="11" spans="1:22" ht="18">
      <c r="A11" s="323">
        <v>4</v>
      </c>
      <c r="B11" s="290" t="s">
        <v>77</v>
      </c>
      <c r="C11" s="6" t="s">
        <v>54</v>
      </c>
      <c r="D11" s="71"/>
      <c r="E11" s="71"/>
      <c r="F11" s="71"/>
      <c r="G11" s="198"/>
      <c r="H11" s="71"/>
      <c r="I11" s="71"/>
      <c r="J11" s="71"/>
      <c r="K11" s="198"/>
      <c r="L11" s="190"/>
      <c r="M11" s="71"/>
      <c r="N11" s="71"/>
      <c r="O11" s="27"/>
      <c r="P11" s="198"/>
      <c r="Q11" s="190"/>
      <c r="R11" s="27"/>
      <c r="S11" s="27"/>
      <c r="T11" s="27">
        <v>0.2</v>
      </c>
      <c r="U11" s="219">
        <f>SUM(R11:T11)</f>
        <v>0.2</v>
      </c>
      <c r="V11" s="220">
        <f t="shared" si="3"/>
        <v>0.2</v>
      </c>
    </row>
    <row r="12" spans="1:22" ht="15">
      <c r="A12" s="324"/>
      <c r="B12" s="291"/>
      <c r="C12" s="6" t="s">
        <v>12</v>
      </c>
      <c r="D12" s="71"/>
      <c r="E12" s="71"/>
      <c r="F12" s="71"/>
      <c r="G12" s="198"/>
      <c r="H12" s="71"/>
      <c r="I12" s="71"/>
      <c r="J12" s="71"/>
      <c r="K12" s="198"/>
      <c r="L12" s="190"/>
      <c r="M12" s="71"/>
      <c r="N12" s="71"/>
      <c r="O12" s="27"/>
      <c r="P12" s="198"/>
      <c r="Q12" s="190"/>
      <c r="R12" s="27"/>
      <c r="S12" s="27"/>
      <c r="T12" s="27">
        <v>9.15</v>
      </c>
      <c r="U12" s="198">
        <f>SUM(R12:T12)</f>
        <v>9.15</v>
      </c>
      <c r="V12" s="190">
        <f t="shared" si="3"/>
        <v>9.15</v>
      </c>
    </row>
    <row r="13" spans="1:22" ht="15">
      <c r="A13" s="73">
        <v>5</v>
      </c>
      <c r="B13" s="72" t="s">
        <v>46</v>
      </c>
      <c r="C13" s="73" t="s">
        <v>12</v>
      </c>
      <c r="D13" s="77">
        <v>33.9</v>
      </c>
      <c r="E13" s="71"/>
      <c r="F13" s="71"/>
      <c r="G13" s="198">
        <f>SUM(D13:F13)</f>
        <v>33.9</v>
      </c>
      <c r="H13" s="71"/>
      <c r="I13" s="71">
        <v>45.24</v>
      </c>
      <c r="J13" s="71">
        <v>69.18</v>
      </c>
      <c r="K13" s="198">
        <f t="shared" si="0"/>
        <v>114.42000000000002</v>
      </c>
      <c r="L13" s="190">
        <f t="shared" si="1"/>
        <v>148.32000000000002</v>
      </c>
      <c r="M13" s="71">
        <v>255.45</v>
      </c>
      <c r="N13" s="71">
        <v>33.22</v>
      </c>
      <c r="O13" s="27"/>
      <c r="P13" s="198">
        <f>SUM(M13:O13)</f>
        <v>288.66999999999996</v>
      </c>
      <c r="Q13" s="190">
        <f t="shared" si="2"/>
        <v>436.99</v>
      </c>
      <c r="R13" s="27"/>
      <c r="S13" s="27"/>
      <c r="T13" s="27"/>
      <c r="U13" s="198"/>
      <c r="V13" s="190">
        <f t="shared" si="3"/>
        <v>436.99</v>
      </c>
    </row>
    <row r="14" spans="1:22" ht="15.75" customHeight="1">
      <c r="A14" s="63"/>
      <c r="B14" s="266" t="s">
        <v>13</v>
      </c>
      <c r="C14" s="267" t="s">
        <v>12</v>
      </c>
      <c r="D14" s="272">
        <f>D6+D8+D13</f>
        <v>33.9</v>
      </c>
      <c r="E14" s="272"/>
      <c r="F14" s="272"/>
      <c r="G14" s="269">
        <f>SUM(D14:F14)</f>
        <v>33.9</v>
      </c>
      <c r="H14" s="272"/>
      <c r="I14" s="272">
        <f>I6+I8+I13</f>
        <v>724.28</v>
      </c>
      <c r="J14" s="272">
        <f>J6+J8+J13</f>
        <v>253.98000000000002</v>
      </c>
      <c r="K14" s="269">
        <f t="shared" si="0"/>
        <v>978.26</v>
      </c>
      <c r="L14" s="270">
        <f t="shared" si="1"/>
        <v>1012.16</v>
      </c>
      <c r="M14" s="272">
        <f>M6+M8+M13</f>
        <v>255.45</v>
      </c>
      <c r="N14" s="272">
        <f>N6+N8+N13</f>
        <v>33.22</v>
      </c>
      <c r="O14" s="277"/>
      <c r="P14" s="269">
        <f>SUM(M14:O14)</f>
        <v>288.66999999999996</v>
      </c>
      <c r="Q14" s="270">
        <f t="shared" si="2"/>
        <v>1300.83</v>
      </c>
      <c r="R14" s="277"/>
      <c r="S14" s="277">
        <f>S6+S8+S13+S10</f>
        <v>430.5</v>
      </c>
      <c r="T14" s="277">
        <f>T6+T8+T13+T12</f>
        <v>9.15</v>
      </c>
      <c r="U14" s="269">
        <f>SUM(R14:T14)</f>
        <v>439.65</v>
      </c>
      <c r="V14" s="270">
        <f t="shared" si="3"/>
        <v>1740.48</v>
      </c>
    </row>
    <row r="15" spans="1:22" ht="15">
      <c r="A15" s="1"/>
      <c r="B15" s="1"/>
      <c r="C15" s="2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2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2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2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</sheetData>
  <sheetProtection/>
  <mergeCells count="14">
    <mergeCell ref="A1:V1"/>
    <mergeCell ref="D2:V2"/>
    <mergeCell ref="A7:A8"/>
    <mergeCell ref="B7:B8"/>
    <mergeCell ref="A5:A6"/>
    <mergeCell ref="B5:B6"/>
    <mergeCell ref="A2:A3"/>
    <mergeCell ref="A11:A12"/>
    <mergeCell ref="B11:B12"/>
    <mergeCell ref="B2:B3"/>
    <mergeCell ref="C2:C3"/>
    <mergeCell ref="A4:F4"/>
    <mergeCell ref="A9:A10"/>
    <mergeCell ref="B9:B10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2013-01-22T08:02:44Z</cp:lastPrinted>
  <dcterms:created xsi:type="dcterms:W3CDTF">2012-08-23T11:00:48Z</dcterms:created>
  <dcterms:modified xsi:type="dcterms:W3CDTF">2013-01-24T12:33:02Z</dcterms:modified>
  <cp:category/>
  <cp:version/>
  <cp:contentType/>
  <cp:contentStatus/>
</cp:coreProperties>
</file>