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18" activeTab="23"/>
  </bookViews>
  <sheets>
    <sheet name="Пушкина 11" sheetId="1" r:id="rId1"/>
    <sheet name="Пушкина 14" sheetId="2" r:id="rId2"/>
    <sheet name="Пушкина 16" sheetId="3" r:id="rId3"/>
    <sheet name="Пушкина 16 а" sheetId="4" r:id="rId4"/>
    <sheet name="Пушкина 18" sheetId="5" r:id="rId5"/>
    <sheet name="Пушкина 18 а" sheetId="6" r:id="rId6"/>
    <sheet name="Пушкина 20" sheetId="7" r:id="rId7"/>
    <sheet name="Пушкина 20 а" sheetId="8" r:id="rId8"/>
    <sheet name="Пушкина 30" sheetId="9" r:id="rId9"/>
    <sheet name="Пушкина 30 а" sheetId="10" r:id="rId10"/>
    <sheet name="Пушкина 30 б" sheetId="11" r:id="rId11"/>
    <sheet name="Пушкина 32" sheetId="12" r:id="rId12"/>
    <sheet name="Пушкина 34" sheetId="13" r:id="rId13"/>
    <sheet name="Пушкина 36" sheetId="14" r:id="rId14"/>
    <sheet name="Пушкина 38" sheetId="15" r:id="rId15"/>
    <sheet name="Пушкина 38 а" sheetId="16" r:id="rId16"/>
    <sheet name="Пушкина 40" sheetId="17" r:id="rId17"/>
    <sheet name="Первомайская 11" sheetId="18" r:id="rId18"/>
    <sheet name="Первомайская 25 а" sheetId="19" r:id="rId19"/>
    <sheet name="Первомайская 27" sheetId="20" r:id="rId20"/>
    <sheet name="Первомайская 52" sheetId="21" r:id="rId21"/>
    <sheet name="Первомайская 54" sheetId="22" r:id="rId22"/>
    <sheet name="Победы 16 б" sheetId="23" r:id="rId23"/>
    <sheet name="Победы 18 а" sheetId="24" r:id="rId24"/>
    <sheet name="Победы 27" sheetId="25" r:id="rId25"/>
    <sheet name="Победы 29" sheetId="26" r:id="rId26"/>
  </sheets>
  <definedNames/>
  <calcPr fullCalcOnLoad="1"/>
</workbook>
</file>

<file path=xl/sharedStrings.xml><?xml version="1.0" encoding="utf-8"?>
<sst xmlns="http://schemas.openxmlformats.org/spreadsheetml/2006/main" count="694" uniqueCount="66">
  <si>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</si>
  <si>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</si>
  <si>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</si>
  <si>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</si>
  <si>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</si>
  <si>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</si>
  <si>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</si>
  <si>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</si>
  <si>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</si>
  <si>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</si>
  <si>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</si>
  <si>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</si>
  <si>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</si>
  <si>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</si>
  <si>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</si>
  <si>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</si>
  <si>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</si>
  <si>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</si>
  <si>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</si>
  <si>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</si>
  <si>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</si>
  <si>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</si>
  <si>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</si>
  <si>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>ППР- сети водопровода</t>
  </si>
  <si>
    <t>Установка  электросчетчиков</t>
  </si>
  <si>
    <t>Проверка вентканалов  и дымоходов -  2 раза в год</t>
  </si>
  <si>
    <t>Проверка вентканалов  -  1 раз в год</t>
  </si>
  <si>
    <t>Установка  электросчетчиков (2 шт.)</t>
  </si>
  <si>
    <t>Проверка вентканалов и дымоходов  -  4 раза в год</t>
  </si>
  <si>
    <t>№ 25 "а" по ул. Первомайская п. Советский за 2011 год</t>
  </si>
  <si>
    <t>№ 27 по ул. Первомайская п. Советский за 2011 год</t>
  </si>
  <si>
    <t>Проверка вентканалов и дымоходов  -  2 раза в год</t>
  </si>
  <si>
    <t>№ 14 по ул. Пушкина п. Советский за 2012 год</t>
  </si>
  <si>
    <t>№ 11 по ул. Пушкина п. Советский за 2012 год</t>
  </si>
  <si>
    <t>№ 16 по ул. Пушкина п. Советский за 2012 год</t>
  </si>
  <si>
    <t>Установка  электросчетчиков (3 шт)</t>
  </si>
  <si>
    <t>№ 16 "а"  по ул. Пушкина п. Советский за 2012 год</t>
  </si>
  <si>
    <t>Установка  электросчетчиков (5 шт.)</t>
  </si>
  <si>
    <t>Установка  электросчетчиков (4 шт)</t>
  </si>
  <si>
    <t xml:space="preserve">Установка  электросчетчиков </t>
  </si>
  <si>
    <t>№ 18 "а"  по ул. Пушкина п. Советский за 2012 год</t>
  </si>
  <si>
    <t>Установка  электросчетчиков (4 шт.)</t>
  </si>
  <si>
    <t>№ 20  по ул. Пушкина п. Советский за 2012 год</t>
  </si>
  <si>
    <t>№ 18  по ул. Пушкина п. Советский за 2012 год</t>
  </si>
  <si>
    <t>№ 20  "а" по ул. Пушкина п. Советский за 2012 год</t>
  </si>
  <si>
    <t>№ 30 по ул. Пушкина п. Советский за 2012 год</t>
  </si>
  <si>
    <t>№ 30 "а"  по ул. Пушкина п. Советский за 2012 год</t>
  </si>
  <si>
    <t>№ 30 "б"  по ул. Пушкина п. Советский за 2012 год</t>
  </si>
  <si>
    <t>Установка  электросчетчиков ( 39 шт)</t>
  </si>
  <si>
    <t>№ 32  по ул. Пушкина п. Советский за 2012 год</t>
  </si>
  <si>
    <t>№ 34  по ул. Пушкина п. Советский за 2012 год</t>
  </si>
  <si>
    <t>Установка  электросчетчиков ( 3 шт)</t>
  </si>
  <si>
    <t>№ 36  по ул. Пушкина п. Советский за 2012 год</t>
  </si>
  <si>
    <t>№ 38  по ул. Пушкина п. Советский за 2012 год</t>
  </si>
  <si>
    <t>№ 38 "а" по ул. Пушкина п. Советский за 2012 год</t>
  </si>
  <si>
    <t>№ 40 по ул. Пушкина п. Советский за 2012 год</t>
  </si>
  <si>
    <t>Установка  электросчетчиков (6 шт.)</t>
  </si>
  <si>
    <t>№ 11 по ул. Первомайская п. Советский за 2012 год</t>
  </si>
  <si>
    <t>Установка  электросчетчиков ( 4 шт)</t>
  </si>
  <si>
    <t>Установка  электросчетчиков (6 шт)</t>
  </si>
  <si>
    <t>№ 52 по ул. Первомайская п. Советский за 2012 год</t>
  </si>
  <si>
    <t>№ 54 по ул. Первомайская п. Советский за 2012 год</t>
  </si>
  <si>
    <t>№ 16 "б" по ул. Победы п. Советский за 2012 год</t>
  </si>
  <si>
    <t>№ 18 "а" по ул. Победы п. Советский за 2012 год</t>
  </si>
  <si>
    <t>№ 27 по ул. Победы п. Советский за 2012 год</t>
  </si>
  <si>
    <t>№ 29 по ул. Победы п. Советский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</si>
</sst>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9" sqref="B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516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38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1648</v>
      </c>
      <c r="D14" s="1"/>
      <c r="E14" s="1"/>
    </row>
    <row r="15" spans="1:5" ht="18.75">
      <c r="A15" s="3">
        <v>10</v>
      </c>
      <c r="B15" s="5" t="s">
        <v>14</v>
      </c>
      <c r="C15" s="4">
        <v>215</v>
      </c>
      <c r="D15" s="1"/>
      <c r="E15" s="1"/>
    </row>
    <row r="16" spans="1:5" ht="18.75">
      <c r="A16" s="3">
        <v>11</v>
      </c>
      <c r="B16" s="5" t="s">
        <v>15</v>
      </c>
      <c r="C16" s="4">
        <v>3970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11270</f>
        <v>11270</v>
      </c>
      <c r="D22" s="1"/>
      <c r="E22" s="1"/>
    </row>
    <row r="23" spans="1:5" ht="18.75">
      <c r="A23" s="3"/>
      <c r="B23" s="6" t="s">
        <v>21</v>
      </c>
      <c r="C23" s="6">
        <f>SUM(C6:C22)</f>
        <v>27421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1635</f>
        <v>1635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27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3956</v>
      </c>
      <c r="D13" s="1"/>
      <c r="E13" s="1"/>
    </row>
    <row r="14" spans="1:5" ht="33" customHeight="1">
      <c r="A14" s="3">
        <v>9</v>
      </c>
      <c r="B14" s="5" t="s">
        <v>13</v>
      </c>
      <c r="C14" s="4">
        <v>5297</v>
      </c>
      <c r="D14" s="1"/>
      <c r="E14" s="1"/>
    </row>
    <row r="15" spans="1:5" ht="18.75">
      <c r="A15" s="3">
        <v>10</v>
      </c>
      <c r="B15" s="5" t="s">
        <v>14</v>
      </c>
      <c r="C15" s="4">
        <f>6863</f>
        <v>6863</v>
      </c>
      <c r="D15" s="1"/>
      <c r="E15" s="1"/>
    </row>
    <row r="16" spans="1:5" ht="18.75">
      <c r="A16" s="3">
        <v>11</v>
      </c>
      <c r="B16" s="5" t="s">
        <v>15</v>
      </c>
      <c r="C16" s="4">
        <f>14879</f>
        <v>14879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42239</f>
        <v>42239</v>
      </c>
      <c r="D22" s="1"/>
      <c r="E22" s="1"/>
    </row>
    <row r="23" spans="1:5" ht="18.75">
      <c r="A23" s="3"/>
      <c r="B23" s="6" t="s">
        <v>21</v>
      </c>
      <c r="C23" s="6">
        <f>SUM(C6:C22)</f>
        <v>100870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3" sqref="D1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1640</f>
        <v>1640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2577</f>
        <v>2577</v>
      </c>
      <c r="D13" s="1"/>
      <c r="E13" s="1"/>
    </row>
    <row r="14" spans="1:5" ht="33" customHeight="1">
      <c r="A14" s="3">
        <v>9</v>
      </c>
      <c r="B14" s="5" t="s">
        <v>13</v>
      </c>
      <c r="C14" s="4">
        <f>4635</f>
        <v>4635</v>
      </c>
      <c r="D14" s="1"/>
      <c r="E14" s="1"/>
    </row>
    <row r="15" spans="1:5" ht="18.75">
      <c r="A15" s="3">
        <v>10</v>
      </c>
      <c r="B15" s="5" t="s">
        <v>14</v>
      </c>
      <c r="C15" s="4">
        <f>4490</f>
        <v>4490</v>
      </c>
      <c r="D15" s="1"/>
      <c r="E15" s="1"/>
    </row>
    <row r="16" spans="1:5" ht="18.75">
      <c r="A16" s="3">
        <v>11</v>
      </c>
      <c r="B16" s="5" t="s">
        <v>15</v>
      </c>
      <c r="C16" s="4">
        <f>14942</f>
        <v>14942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42418</f>
        <v>42418</v>
      </c>
      <c r="D22" s="1"/>
      <c r="E22" s="1"/>
    </row>
    <row r="23" spans="1:5" ht="18.75">
      <c r="A23" s="3"/>
      <c r="B23" s="6" t="s">
        <v>21</v>
      </c>
      <c r="C23" s="6">
        <f>SUM(C6:C22)</f>
        <v>96477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3834</f>
        <v>3834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48</v>
      </c>
      <c r="C9" s="4">
        <v>4407</v>
      </c>
      <c r="D9" s="1"/>
      <c r="E9" s="1"/>
    </row>
    <row r="10" spans="1:5" ht="37.5">
      <c r="A10" s="3">
        <v>5</v>
      </c>
      <c r="B10" s="5" t="s">
        <v>8</v>
      </c>
      <c r="C10" s="4">
        <f>1166</f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4232</f>
        <v>4232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742</v>
      </c>
      <c r="D13" s="1"/>
      <c r="E13" s="1"/>
    </row>
    <row r="14" spans="1:5" ht="33" customHeight="1">
      <c r="A14" s="3">
        <v>9</v>
      </c>
      <c r="B14" s="5" t="s">
        <v>13</v>
      </c>
      <c r="C14" s="4">
        <f>10936</f>
        <v>10936</v>
      </c>
      <c r="D14" s="1"/>
      <c r="E14" s="1"/>
    </row>
    <row r="15" spans="1:5" ht="18.75">
      <c r="A15" s="3">
        <v>10</v>
      </c>
      <c r="B15" s="5" t="s">
        <v>14</v>
      </c>
      <c r="C15" s="4">
        <f>3894</f>
        <v>3894</v>
      </c>
      <c r="D15" s="1"/>
      <c r="E15" s="1"/>
    </row>
    <row r="16" spans="1:5" ht="18.75">
      <c r="A16" s="3">
        <v>11</v>
      </c>
      <c r="B16" s="5" t="s">
        <v>15</v>
      </c>
      <c r="C16" s="4">
        <f>32611</f>
        <v>32611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92576</f>
        <v>92576</v>
      </c>
      <c r="D22" s="1"/>
      <c r="E22" s="1"/>
    </row>
    <row r="23" spans="1:5" ht="18.75">
      <c r="A23" s="3"/>
      <c r="B23" s="6" t="s">
        <v>21</v>
      </c>
      <c r="C23" s="6">
        <f>SUM(C6:C22)</f>
        <v>192833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3035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51</v>
      </c>
      <c r="C9" s="4">
        <v>339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2785</v>
      </c>
      <c r="D13" s="1"/>
      <c r="E13" s="1"/>
    </row>
    <row r="14" spans="1:5" ht="33" customHeight="1">
      <c r="A14" s="3">
        <v>9</v>
      </c>
      <c r="B14" s="5" t="s">
        <v>13</v>
      </c>
      <c r="C14" s="4">
        <f>4836</f>
        <v>4836</v>
      </c>
      <c r="D14" s="1"/>
      <c r="E14" s="1"/>
    </row>
    <row r="15" spans="1:5" ht="18.75">
      <c r="A15" s="3">
        <v>10</v>
      </c>
      <c r="B15" s="5" t="s">
        <v>14</v>
      </c>
      <c r="C15" s="4">
        <f>7990</f>
        <v>7990</v>
      </c>
      <c r="D15" s="1"/>
      <c r="E15" s="1"/>
    </row>
    <row r="16" spans="1:5" ht="18.75">
      <c r="A16" s="3">
        <v>11</v>
      </c>
      <c r="B16" s="5" t="s">
        <v>15</v>
      </c>
      <c r="C16" s="4">
        <f>25937</f>
        <v>25937</v>
      </c>
      <c r="D16" s="1"/>
      <c r="E16" s="1"/>
    </row>
    <row r="17" spans="1:5" ht="37.5">
      <c r="A17" s="3">
        <v>12</v>
      </c>
      <c r="B17" s="5" t="s">
        <v>16</v>
      </c>
      <c r="C17" s="4">
        <f>7410</f>
        <v>7410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73632</f>
        <v>73632</v>
      </c>
      <c r="D22" s="1"/>
      <c r="E22" s="1"/>
    </row>
    <row r="23" spans="1:5" ht="18.75">
      <c r="A23" s="3"/>
      <c r="B23" s="6" t="s">
        <v>21</v>
      </c>
      <c r="C23" s="6">
        <f>SUM(C6:C22)</f>
        <v>155408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28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5155</v>
      </c>
      <c r="D7" s="1"/>
      <c r="E7" s="1"/>
    </row>
    <row r="8" spans="1:5" ht="24.75" customHeight="1">
      <c r="A8" s="3">
        <v>3</v>
      </c>
      <c r="B8" s="5" t="s">
        <v>6</v>
      </c>
      <c r="C8" s="4">
        <f>3474</f>
        <v>3474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1463</f>
        <v>1463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4833</f>
        <v>4833</v>
      </c>
      <c r="D13" s="1"/>
      <c r="E13" s="1"/>
    </row>
    <row r="14" spans="1:5" ht="33" customHeight="1">
      <c r="A14" s="3">
        <v>9</v>
      </c>
      <c r="B14" s="5" t="s">
        <v>13</v>
      </c>
      <c r="C14" s="4">
        <f>14686</f>
        <v>14686</v>
      </c>
      <c r="D14" s="1"/>
      <c r="E14" s="1"/>
    </row>
    <row r="15" spans="1:5" ht="18.75">
      <c r="A15" s="3">
        <v>10</v>
      </c>
      <c r="B15" s="5" t="s">
        <v>14</v>
      </c>
      <c r="C15" s="4">
        <f>13748</f>
        <v>13748</v>
      </c>
      <c r="D15" s="1"/>
      <c r="E15" s="1"/>
    </row>
    <row r="16" spans="1:5" ht="18.75">
      <c r="A16" s="3">
        <v>11</v>
      </c>
      <c r="B16" s="5" t="s">
        <v>15</v>
      </c>
      <c r="C16" s="4">
        <f>40627</f>
        <v>40627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115333</f>
        <v>115333</v>
      </c>
      <c r="D22" s="1"/>
      <c r="E22" s="1"/>
    </row>
    <row r="23" spans="1:5" ht="18.75">
      <c r="A23" s="3"/>
      <c r="B23" s="6" t="s">
        <v>21</v>
      </c>
      <c r="C23" s="6">
        <f>SUM(C6:C22)</f>
        <v>244286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1703</f>
        <v>1703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2906</f>
        <v>2906</v>
      </c>
      <c r="D13" s="1"/>
      <c r="E13" s="1"/>
    </row>
    <row r="14" spans="1:5" ht="33" customHeight="1">
      <c r="A14" s="3">
        <v>9</v>
      </c>
      <c r="B14" s="5" t="s">
        <v>13</v>
      </c>
      <c r="C14" s="4">
        <f>2912</f>
        <v>2912</v>
      </c>
      <c r="D14" s="1"/>
      <c r="E14" s="1"/>
    </row>
    <row r="15" spans="1:5" ht="18.75">
      <c r="A15" s="3">
        <v>10</v>
      </c>
      <c r="B15" s="5" t="s">
        <v>14</v>
      </c>
      <c r="C15" s="4">
        <f>5407</f>
        <v>5407</v>
      </c>
      <c r="D15" s="1"/>
      <c r="E15" s="1"/>
    </row>
    <row r="16" spans="1:5" ht="18.75">
      <c r="A16" s="3">
        <v>11</v>
      </c>
      <c r="B16" s="5" t="s">
        <v>15</v>
      </c>
      <c r="C16" s="4">
        <f>15572</f>
        <v>15572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44207</f>
        <v>44207</v>
      </c>
      <c r="D22" s="1"/>
      <c r="E22" s="1"/>
    </row>
    <row r="23" spans="1:5" ht="18.75">
      <c r="A23" s="3"/>
      <c r="B23" s="6" t="s">
        <v>21</v>
      </c>
      <c r="C23" s="6">
        <f>SUM(C6:C22)</f>
        <v>99816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1696</f>
        <v>1696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2050</f>
        <v>2050</v>
      </c>
      <c r="D13" s="1"/>
      <c r="E13" s="1"/>
    </row>
    <row r="14" spans="1:5" ht="33" customHeight="1">
      <c r="A14" s="3">
        <v>9</v>
      </c>
      <c r="B14" s="5" t="s">
        <v>13</v>
      </c>
      <c r="C14" s="4">
        <f>8262</f>
        <v>8262</v>
      </c>
      <c r="D14" s="1"/>
      <c r="E14" s="1"/>
    </row>
    <row r="15" spans="1:5" ht="18.75">
      <c r="A15" s="3">
        <v>10</v>
      </c>
      <c r="B15" s="5" t="s">
        <v>14</v>
      </c>
      <c r="C15" s="4">
        <v>3477</v>
      </c>
      <c r="D15" s="1"/>
      <c r="E15" s="1"/>
    </row>
    <row r="16" spans="1:5" ht="18.75">
      <c r="A16" s="3">
        <v>11</v>
      </c>
      <c r="B16" s="5" t="s">
        <v>15</v>
      </c>
      <c r="C16" s="4">
        <f>15488</f>
        <v>15488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43969</f>
        <v>43969</v>
      </c>
      <c r="D22" s="1"/>
      <c r="E22" s="1"/>
    </row>
    <row r="23" spans="1:5" ht="18.75">
      <c r="A23" s="3"/>
      <c r="B23" s="6" t="s">
        <v>21</v>
      </c>
      <c r="C23" s="6">
        <f>SUM(C6:C22)</f>
        <v>102051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2074</v>
      </c>
      <c r="D7" s="1"/>
      <c r="E7" s="1"/>
    </row>
    <row r="8" spans="1:5" ht="24.75" customHeight="1">
      <c r="A8" s="3">
        <v>3</v>
      </c>
      <c r="B8" s="5" t="s">
        <v>6</v>
      </c>
      <c r="C8" s="4">
        <f>3574</f>
        <v>3574</v>
      </c>
      <c r="D8" s="1"/>
      <c r="E8" s="1"/>
    </row>
    <row r="9" spans="1:5" ht="23.25" customHeight="1">
      <c r="A9" s="3">
        <v>4</v>
      </c>
      <c r="B9" s="5" t="s">
        <v>56</v>
      </c>
      <c r="C9" s="4">
        <f>678</f>
        <v>678</v>
      </c>
      <c r="D9" s="1"/>
      <c r="E9" s="1"/>
    </row>
    <row r="10" spans="1:5" ht="37.5">
      <c r="A10" s="3">
        <v>5</v>
      </c>
      <c r="B10" s="5" t="s">
        <v>8</v>
      </c>
      <c r="C10" s="4">
        <f>763</f>
        <v>763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590</f>
        <v>590</v>
      </c>
      <c r="D13" s="1"/>
      <c r="E13" s="1"/>
    </row>
    <row r="14" spans="1:5" ht="33" customHeight="1">
      <c r="A14" s="3">
        <v>9</v>
      </c>
      <c r="B14" s="5" t="s">
        <v>13</v>
      </c>
      <c r="C14" s="4">
        <f>5281</f>
        <v>5281</v>
      </c>
      <c r="D14" s="1"/>
      <c r="E14" s="1"/>
    </row>
    <row r="15" spans="1:5" ht="18.75">
      <c r="A15" s="3">
        <v>10</v>
      </c>
      <c r="B15" s="5" t="s">
        <v>14</v>
      </c>
      <c r="C15" s="4">
        <f>4386</f>
        <v>4386</v>
      </c>
      <c r="D15" s="1"/>
      <c r="E15" s="1"/>
    </row>
    <row r="16" spans="1:5" ht="18.75">
      <c r="A16" s="3">
        <v>11</v>
      </c>
      <c r="B16" s="5" t="s">
        <v>15</v>
      </c>
      <c r="C16" s="4">
        <f>21095</f>
        <v>21095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59887</f>
        <v>59887</v>
      </c>
      <c r="D22" s="1"/>
      <c r="E22" s="1"/>
    </row>
    <row r="23" spans="1:5" ht="18.75">
      <c r="A23" s="3"/>
      <c r="B23" s="6" t="s">
        <v>21</v>
      </c>
      <c r="C23" s="6">
        <f>SUM(C6:C22)</f>
        <v>134623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632</f>
        <v>632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58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636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4981</f>
        <v>4981</v>
      </c>
      <c r="D13" s="1"/>
      <c r="E13" s="1"/>
    </row>
    <row r="14" spans="1:5" ht="33" customHeight="1">
      <c r="A14" s="3">
        <v>9</v>
      </c>
      <c r="B14" s="5" t="s">
        <v>13</v>
      </c>
      <c r="C14" s="4">
        <v>1135</v>
      </c>
      <c r="D14" s="1"/>
      <c r="E14" s="1"/>
    </row>
    <row r="15" spans="1:5" ht="18.75">
      <c r="A15" s="3">
        <v>10</v>
      </c>
      <c r="B15" s="5" t="s">
        <v>14</v>
      </c>
      <c r="C15" s="4">
        <f>15574</f>
        <v>15574</v>
      </c>
      <c r="D15" s="1"/>
      <c r="E15" s="1"/>
    </row>
    <row r="16" spans="1:5" ht="18.75">
      <c r="A16" s="3">
        <v>11</v>
      </c>
      <c r="B16" s="5" t="s">
        <v>15</v>
      </c>
      <c r="C16" s="4">
        <f>5026</f>
        <v>5026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>
        <v>4004</v>
      </c>
      <c r="D19" s="1"/>
      <c r="E19" s="1"/>
    </row>
    <row r="20" spans="1:5" ht="18.75">
      <c r="A20" s="3">
        <v>15</v>
      </c>
      <c r="B20" s="5" t="s">
        <v>23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14267</f>
        <v>14267</v>
      </c>
      <c r="D22" s="1"/>
      <c r="E22" s="1"/>
    </row>
    <row r="23" spans="1:5" ht="18.75">
      <c r="A23" s="3"/>
      <c r="B23" s="6" t="s">
        <v>21</v>
      </c>
      <c r="C23" s="6">
        <f>SUM(C6:C22)</f>
        <v>52964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28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1974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59</v>
      </c>
      <c r="C9" s="4">
        <v>678</v>
      </c>
      <c r="D9" s="1"/>
      <c r="E9" s="1"/>
    </row>
    <row r="10" spans="1:5" ht="37.5">
      <c r="A10" s="3">
        <v>5</v>
      </c>
      <c r="B10" s="5" t="s">
        <v>8</v>
      </c>
      <c r="C10" s="4">
        <v>1081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2611</f>
        <v>2611</v>
      </c>
      <c r="D13" s="1"/>
      <c r="E13" s="1"/>
    </row>
    <row r="14" spans="1:5" ht="33" customHeight="1">
      <c r="A14" s="3">
        <v>9</v>
      </c>
      <c r="B14" s="5" t="s">
        <v>13</v>
      </c>
      <c r="C14" s="4">
        <f>805</f>
        <v>805</v>
      </c>
      <c r="D14" s="1"/>
      <c r="E14" s="1"/>
    </row>
    <row r="15" spans="1:5" ht="18.75">
      <c r="A15" s="3">
        <v>10</v>
      </c>
      <c r="B15" s="5" t="s">
        <v>14</v>
      </c>
      <c r="C15" s="4">
        <v>3259</v>
      </c>
      <c r="D15" s="1"/>
      <c r="E15" s="1"/>
    </row>
    <row r="16" spans="1:5" ht="18.75">
      <c r="A16" s="3">
        <v>11</v>
      </c>
      <c r="B16" s="5" t="s">
        <v>15</v>
      </c>
      <c r="C16" s="4">
        <v>17809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50558</f>
        <v>50558</v>
      </c>
      <c r="D22" s="1"/>
      <c r="E22" s="1"/>
    </row>
    <row r="23" spans="1:5" ht="18.75">
      <c r="A23" s="3"/>
      <c r="B23" s="6" t="s">
        <v>21</v>
      </c>
      <c r="C23" s="6">
        <f>SUM(C6:C22)</f>
        <v>112925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B9" sqref="B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25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1941</f>
        <v>1941</v>
      </c>
      <c r="D7" s="1"/>
      <c r="E7" s="1"/>
    </row>
    <row r="8" spans="1:5" ht="24.75" customHeight="1">
      <c r="A8" s="3">
        <v>3</v>
      </c>
      <c r="B8" s="5" t="s">
        <v>6</v>
      </c>
      <c r="C8" s="4">
        <v>1434</v>
      </c>
      <c r="D8" s="1"/>
      <c r="E8" s="1"/>
    </row>
    <row r="9" spans="1:5" ht="23.25" customHeight="1">
      <c r="A9" s="3">
        <v>4</v>
      </c>
      <c r="B9" s="5" t="s">
        <v>27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636</f>
        <v>636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4089</v>
      </c>
      <c r="D13" s="1"/>
      <c r="E13" s="1"/>
    </row>
    <row r="14" spans="1:5" ht="33" customHeight="1">
      <c r="A14" s="3">
        <v>9</v>
      </c>
      <c r="B14" s="5" t="s">
        <v>13</v>
      </c>
      <c r="C14" s="4">
        <v>5202</v>
      </c>
      <c r="D14" s="1"/>
      <c r="E14" s="1"/>
    </row>
    <row r="15" spans="1:5" ht="18.75">
      <c r="A15" s="3">
        <v>10</v>
      </c>
      <c r="B15" s="5" t="s">
        <v>14</v>
      </c>
      <c r="C15" s="4">
        <f>11038</f>
        <v>11038</v>
      </c>
      <c r="D15" s="1"/>
      <c r="E15" s="1"/>
    </row>
    <row r="16" spans="1:5" ht="18.75">
      <c r="A16" s="3">
        <v>11</v>
      </c>
      <c r="B16" s="5" t="s">
        <v>15</v>
      </c>
      <c r="C16" s="4">
        <f>17558</f>
        <v>17558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49845</f>
        <v>49845</v>
      </c>
      <c r="D22" s="1"/>
      <c r="E22" s="1"/>
    </row>
    <row r="23" spans="1:5" ht="18.75">
      <c r="A23" s="3"/>
      <c r="B23" s="6" t="s">
        <v>21</v>
      </c>
      <c r="C23" s="6">
        <f>SUM(C6:C22)</f>
        <v>116938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18" sqref="B18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31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1789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2682</v>
      </c>
      <c r="D13" s="1"/>
      <c r="E13" s="1"/>
    </row>
    <row r="14" spans="1:5" ht="33" customHeight="1">
      <c r="A14" s="3">
        <v>9</v>
      </c>
      <c r="B14" s="5" t="s">
        <v>13</v>
      </c>
      <c r="C14" s="4">
        <v>3407</v>
      </c>
      <c r="D14" s="1"/>
      <c r="E14" s="1"/>
    </row>
    <row r="15" spans="1:5" ht="18.75">
      <c r="A15" s="3">
        <v>10</v>
      </c>
      <c r="B15" s="5" t="s">
        <v>14</v>
      </c>
      <c r="C15" s="4">
        <v>27964</v>
      </c>
      <c r="D15" s="1"/>
      <c r="E15" s="1"/>
    </row>
    <row r="16" spans="1:5" ht="18.75">
      <c r="A16" s="3">
        <v>11</v>
      </c>
      <c r="B16" s="5" t="s">
        <v>15</v>
      </c>
      <c r="C16" s="4">
        <v>15851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44999</f>
        <v>44999</v>
      </c>
      <c r="D22" s="1"/>
      <c r="E22" s="1"/>
    </row>
    <row r="23" spans="1:5" ht="18.75">
      <c r="A23" s="3"/>
      <c r="B23" s="6" t="s">
        <v>21</v>
      </c>
      <c r="C23" s="6">
        <f>SUM(C6:C22)</f>
        <v>126026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C21" sqref="C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28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587</f>
        <v>587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159</v>
      </c>
      <c r="D13" s="1"/>
      <c r="E13" s="1"/>
    </row>
    <row r="14" spans="1:5" ht="33" customHeight="1">
      <c r="A14" s="3">
        <v>9</v>
      </c>
      <c r="B14" s="5" t="s">
        <v>13</v>
      </c>
      <c r="C14" s="4">
        <v>2609</v>
      </c>
      <c r="D14" s="1"/>
      <c r="E14" s="1"/>
    </row>
    <row r="15" spans="1:5" ht="18.75">
      <c r="A15" s="3">
        <v>10</v>
      </c>
      <c r="B15" s="5" t="s">
        <v>14</v>
      </c>
      <c r="C15" s="4">
        <v>480</v>
      </c>
      <c r="D15" s="1"/>
      <c r="E15" s="1"/>
    </row>
    <row r="16" spans="1:5" ht="18.75">
      <c r="A16" s="3">
        <v>11</v>
      </c>
      <c r="B16" s="5" t="s">
        <v>15</v>
      </c>
      <c r="C16" s="4">
        <f>4301</f>
        <v>4301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v>12210</v>
      </c>
      <c r="D22" s="1"/>
      <c r="E22" s="1"/>
    </row>
    <row r="23" spans="1:5" ht="18.75">
      <c r="A23" s="3"/>
      <c r="B23" s="6" t="s">
        <v>21</v>
      </c>
      <c r="C23" s="6">
        <f>SUM(C6:C22)</f>
        <v>37994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28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1074</f>
        <v>1074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292</v>
      </c>
      <c r="D13" s="1"/>
      <c r="E13" s="1"/>
    </row>
    <row r="14" spans="1:5" ht="33" customHeight="1">
      <c r="A14" s="3">
        <v>9</v>
      </c>
      <c r="B14" s="5" t="s">
        <v>13</v>
      </c>
      <c r="C14" s="4">
        <f>532</f>
        <v>532</v>
      </c>
      <c r="D14" s="1"/>
      <c r="E14" s="1"/>
    </row>
    <row r="15" spans="1:5" ht="18.75">
      <c r="A15" s="3">
        <v>10</v>
      </c>
      <c r="B15" s="5" t="s">
        <v>14</v>
      </c>
      <c r="C15" s="4">
        <f>189</f>
        <v>189</v>
      </c>
      <c r="D15" s="1"/>
      <c r="E15" s="1"/>
    </row>
    <row r="16" spans="1:5" ht="18.75">
      <c r="A16" s="3">
        <v>11</v>
      </c>
      <c r="B16" s="5" t="s">
        <v>15</v>
      </c>
      <c r="C16" s="4">
        <f>8381</f>
        <v>8381</v>
      </c>
      <c r="D16" s="1"/>
      <c r="E16" s="1"/>
    </row>
    <row r="17" spans="1:5" ht="37.5">
      <c r="A17" s="3">
        <v>12</v>
      </c>
      <c r="B17" s="5" t="s">
        <v>16</v>
      </c>
      <c r="C17" s="4">
        <v>532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23794</f>
        <v>23794</v>
      </c>
      <c r="D22" s="1"/>
      <c r="E22" s="1"/>
    </row>
    <row r="23" spans="1:5" ht="18.75">
      <c r="A23" s="3"/>
      <c r="B23" s="6" t="s">
        <v>21</v>
      </c>
      <c r="C23" s="6">
        <f>SUM(C6:C22)</f>
        <v>54506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3" sqref="C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3792</f>
        <v>3792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27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1166</f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3248</v>
      </c>
      <c r="D13" s="1"/>
      <c r="E13" s="1"/>
    </row>
    <row r="14" spans="1:5" ht="33" customHeight="1">
      <c r="A14" s="3">
        <v>9</v>
      </c>
      <c r="B14" s="5" t="s">
        <v>13</v>
      </c>
      <c r="C14" s="4">
        <f>11942</f>
        <v>11942</v>
      </c>
      <c r="D14" s="1"/>
      <c r="E14" s="1"/>
    </row>
    <row r="15" spans="1:5" ht="18.75">
      <c r="A15" s="3">
        <v>10</v>
      </c>
      <c r="B15" s="5" t="s">
        <v>14</v>
      </c>
      <c r="C15" s="4">
        <v>2175</v>
      </c>
      <c r="D15" s="1"/>
      <c r="E15" s="1"/>
    </row>
    <row r="16" spans="1:5" ht="18.75">
      <c r="A16" s="3">
        <v>11</v>
      </c>
      <c r="B16" s="5" t="s">
        <v>15</v>
      </c>
      <c r="C16" s="4">
        <f>32240</f>
        <v>32240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91523</f>
        <v>91523</v>
      </c>
      <c r="D22" s="1"/>
      <c r="E22" s="1"/>
    </row>
    <row r="23" spans="1:5" ht="18.75">
      <c r="A23" s="3"/>
      <c r="B23" s="6" t="s">
        <v>21</v>
      </c>
      <c r="C23" s="6">
        <f>SUM(C6:C22)</f>
        <v>184747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0">
      <selection activeCell="C16" sqref="C1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31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3840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41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1251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2417</f>
        <v>2417</v>
      </c>
      <c r="D13" s="1"/>
      <c r="E13" s="1"/>
    </row>
    <row r="14" spans="1:5" ht="33" customHeight="1">
      <c r="A14" s="3">
        <v>9</v>
      </c>
      <c r="B14" s="5" t="s">
        <v>13</v>
      </c>
      <c r="C14" s="4">
        <f>11068</f>
        <v>11068</v>
      </c>
      <c r="D14" s="1"/>
      <c r="E14" s="1"/>
    </row>
    <row r="15" spans="1:5" ht="18.75">
      <c r="A15" s="3">
        <v>10</v>
      </c>
      <c r="B15" s="5" t="s">
        <v>14</v>
      </c>
      <c r="C15" s="4">
        <f>13075</f>
        <v>13075</v>
      </c>
      <c r="D15" s="1"/>
      <c r="E15" s="1"/>
    </row>
    <row r="16" spans="1:5" ht="18.75">
      <c r="A16" s="3">
        <v>11</v>
      </c>
      <c r="B16" s="5" t="s">
        <v>15</v>
      </c>
      <c r="C16" s="4">
        <f>34833</f>
        <v>34833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98884</f>
        <v>98884</v>
      </c>
      <c r="D22" s="1"/>
      <c r="E22" s="1"/>
    </row>
    <row r="23" spans="1:5" ht="18.75">
      <c r="A23" s="3"/>
      <c r="B23" s="6" t="s">
        <v>21</v>
      </c>
      <c r="C23" s="6">
        <f>SUM(C6:C22)</f>
        <v>207108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C22" sqref="C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1288</f>
        <v>1288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869</f>
        <v>869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118</v>
      </c>
      <c r="D13" s="1"/>
      <c r="E13" s="1"/>
    </row>
    <row r="14" spans="1:5" ht="33" customHeight="1">
      <c r="A14" s="3">
        <v>9</v>
      </c>
      <c r="B14" s="5" t="s">
        <v>13</v>
      </c>
      <c r="C14" s="4">
        <v>966</v>
      </c>
      <c r="D14" s="1"/>
      <c r="E14" s="1"/>
    </row>
    <row r="15" spans="1:5" ht="18.75">
      <c r="A15" s="3">
        <v>10</v>
      </c>
      <c r="B15" s="5" t="s">
        <v>14</v>
      </c>
      <c r="C15" s="4">
        <f>575</f>
        <v>575</v>
      </c>
      <c r="D15" s="1"/>
      <c r="E15" s="1"/>
    </row>
    <row r="16" spans="1:5" ht="18.75">
      <c r="A16" s="3">
        <v>11</v>
      </c>
      <c r="B16" s="5" t="s">
        <v>15</v>
      </c>
      <c r="C16" s="4">
        <v>14330</v>
      </c>
      <c r="D16" s="1"/>
      <c r="E16" s="1"/>
    </row>
    <row r="17" spans="1:5" ht="37.5">
      <c r="A17" s="3">
        <v>12</v>
      </c>
      <c r="B17" s="5" t="s">
        <v>16</v>
      </c>
      <c r="C17" s="4">
        <f>4940</f>
        <v>4940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40681</f>
        <v>40681</v>
      </c>
      <c r="D22" s="1"/>
      <c r="E22" s="1"/>
    </row>
    <row r="23" spans="1:5" ht="18.75">
      <c r="A23" s="3"/>
      <c r="B23" s="6" t="s">
        <v>21</v>
      </c>
      <c r="C23" s="6">
        <f>SUM(C6:C22)</f>
        <v>84206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3" sqref="C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3003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41</v>
      </c>
      <c r="C9" s="4">
        <f>452</f>
        <v>452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3720</f>
        <v>3720</v>
      </c>
      <c r="D13" s="1"/>
      <c r="E13" s="1"/>
    </row>
    <row r="14" spans="1:5" ht="33" customHeight="1">
      <c r="A14" s="3">
        <v>9</v>
      </c>
      <c r="B14" s="5" t="s">
        <v>13</v>
      </c>
      <c r="C14" s="4">
        <v>3684</v>
      </c>
      <c r="D14" s="1"/>
      <c r="E14" s="1"/>
    </row>
    <row r="15" spans="1:5" ht="18.75">
      <c r="A15" s="3">
        <v>10</v>
      </c>
      <c r="B15" s="5" t="s">
        <v>14</v>
      </c>
      <c r="C15" s="4">
        <v>8093</v>
      </c>
      <c r="D15" s="1"/>
      <c r="E15" s="1"/>
    </row>
    <row r="16" spans="1:5" ht="18.75">
      <c r="A16" s="3">
        <v>11</v>
      </c>
      <c r="B16" s="5" t="s">
        <v>15</v>
      </c>
      <c r="C16" s="4">
        <v>25701</v>
      </c>
      <c r="D16" s="1"/>
      <c r="E16" s="1"/>
    </row>
    <row r="17" spans="1:5" ht="37.5">
      <c r="A17" s="3">
        <v>12</v>
      </c>
      <c r="B17" s="5" t="s">
        <v>16</v>
      </c>
      <c r="C17" s="4">
        <f>9246</f>
        <v>9246</v>
      </c>
      <c r="D17" s="1"/>
      <c r="E17" s="1"/>
    </row>
    <row r="18" spans="1:5" ht="18.75">
      <c r="A18" s="3">
        <v>14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15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16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17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18</v>
      </c>
      <c r="B22" s="5" t="s">
        <v>20</v>
      </c>
      <c r="C22" s="4">
        <v>72962</v>
      </c>
      <c r="D22" s="1"/>
      <c r="E22" s="1"/>
    </row>
    <row r="23" spans="1:5" ht="18.75">
      <c r="A23" s="3"/>
      <c r="B23" s="6" t="s">
        <v>21</v>
      </c>
      <c r="C23" s="6">
        <f>SUM(C6:C22)</f>
        <v>156305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C21" sqref="C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3859</f>
        <v>3859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35</v>
      </c>
      <c r="C9" s="4">
        <f>339</f>
        <v>339</v>
      </c>
      <c r="D9" s="1"/>
      <c r="E9" s="1"/>
    </row>
    <row r="10" spans="1:5" ht="37.5">
      <c r="A10" s="3">
        <v>5</v>
      </c>
      <c r="B10" s="5" t="s">
        <v>8</v>
      </c>
      <c r="C10" s="4">
        <f>1166</f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/>
      <c r="D11" s="1"/>
      <c r="E11" s="1"/>
    </row>
    <row r="12" spans="1:5" ht="24.75" customHeight="1">
      <c r="A12" s="3">
        <v>7</v>
      </c>
      <c r="B12" s="5" t="s">
        <v>11</v>
      </c>
      <c r="C12" s="4"/>
      <c r="D12" s="1"/>
      <c r="E12" s="1"/>
    </row>
    <row r="13" spans="1:5" ht="24.75" customHeight="1">
      <c r="A13" s="3">
        <v>8</v>
      </c>
      <c r="B13" s="5" t="s">
        <v>12</v>
      </c>
      <c r="C13" s="4">
        <v>9714</v>
      </c>
      <c r="D13" s="1"/>
      <c r="E13" s="1"/>
    </row>
    <row r="14" spans="1:5" ht="33" customHeight="1">
      <c r="A14" s="3">
        <v>9</v>
      </c>
      <c r="B14" s="5" t="s">
        <v>13</v>
      </c>
      <c r="C14" s="4">
        <f>5313</f>
        <v>5313</v>
      </c>
      <c r="D14" s="1"/>
      <c r="E14" s="1"/>
    </row>
    <row r="15" spans="1:5" ht="18.75">
      <c r="A15" s="3">
        <v>10</v>
      </c>
      <c r="B15" s="5" t="s">
        <v>14</v>
      </c>
      <c r="C15" s="4">
        <v>10736</v>
      </c>
      <c r="D15" s="1"/>
      <c r="E15" s="1"/>
    </row>
    <row r="16" spans="1:5" ht="18.75">
      <c r="A16" s="3">
        <v>11</v>
      </c>
      <c r="B16" s="5" t="s">
        <v>15</v>
      </c>
      <c r="C16" s="4">
        <f>32413</f>
        <v>32413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92015</f>
        <v>92015</v>
      </c>
      <c r="D22" s="1"/>
      <c r="E22" s="1"/>
    </row>
    <row r="23" spans="1:5" ht="18.75">
      <c r="A23" s="3"/>
      <c r="B23" s="6" t="s">
        <v>21</v>
      </c>
      <c r="C23" s="6">
        <f>SUM(C6:C22)</f>
        <v>193990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C11" sqref="C1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3858</f>
        <v>3858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37</v>
      </c>
      <c r="C9" s="4">
        <f>565</f>
        <v>565</v>
      </c>
      <c r="D9" s="1"/>
      <c r="E9" s="1"/>
    </row>
    <row r="10" spans="1:5" ht="37.5">
      <c r="A10" s="3">
        <v>5</v>
      </c>
      <c r="B10" s="5" t="s">
        <v>8</v>
      </c>
      <c r="C10" s="4">
        <f>1166</f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/>
      <c r="D11" s="1"/>
      <c r="E11" s="1"/>
    </row>
    <row r="12" spans="1:5" ht="24.75" customHeight="1">
      <c r="A12" s="3">
        <v>7</v>
      </c>
      <c r="B12" s="5" t="s">
        <v>11</v>
      </c>
      <c r="C12" s="4"/>
      <c r="D12" s="1"/>
      <c r="E12" s="1"/>
    </row>
    <row r="13" spans="1:5" ht="24.75" customHeight="1">
      <c r="A13" s="3">
        <v>8</v>
      </c>
      <c r="B13" s="5" t="s">
        <v>12</v>
      </c>
      <c r="C13" s="4">
        <v>1193</v>
      </c>
      <c r="D13" s="1"/>
      <c r="E13" s="1"/>
    </row>
    <row r="14" spans="1:5" ht="33" customHeight="1">
      <c r="A14" s="3">
        <v>9</v>
      </c>
      <c r="B14" s="5" t="s">
        <v>13</v>
      </c>
      <c r="C14" s="4">
        <v>2597</v>
      </c>
      <c r="D14" s="1"/>
      <c r="E14" s="1"/>
    </row>
    <row r="15" spans="1:5" ht="18.75">
      <c r="A15" s="3">
        <v>10</v>
      </c>
      <c r="B15" s="5" t="s">
        <v>14</v>
      </c>
      <c r="C15" s="4">
        <f>986</f>
        <v>986</v>
      </c>
      <c r="D15" s="1"/>
      <c r="E15" s="1"/>
    </row>
    <row r="16" spans="1:5" ht="18.75">
      <c r="A16" s="3">
        <v>11</v>
      </c>
      <c r="B16" s="5" t="s">
        <v>15</v>
      </c>
      <c r="C16" s="4">
        <v>32772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93036</f>
        <v>93036</v>
      </c>
      <c r="D22" s="1"/>
      <c r="E22" s="1"/>
    </row>
    <row r="23" spans="1:5" ht="18.75">
      <c r="A23" s="3"/>
      <c r="B23" s="6" t="s">
        <v>21</v>
      </c>
      <c r="C23" s="6">
        <f>SUM(C6:C22)</f>
        <v>169269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3699</f>
        <v>3699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1166</f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6389</f>
        <v>6389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>
        <v>12259</v>
      </c>
      <c r="D15" s="1"/>
      <c r="E15" s="1"/>
    </row>
    <row r="16" spans="1:5" ht="18.75">
      <c r="A16" s="3">
        <v>11</v>
      </c>
      <c r="B16" s="5" t="s">
        <v>15</v>
      </c>
      <c r="C16" s="4">
        <f>32093</f>
        <v>32093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91107</f>
        <v>91107</v>
      </c>
      <c r="D22" s="1"/>
      <c r="E22" s="1"/>
    </row>
    <row r="23" spans="1:5" ht="18.75">
      <c r="A23" s="3"/>
      <c r="B23" s="6" t="s">
        <v>21</v>
      </c>
      <c r="C23" s="6">
        <f>SUM(C6:C22)</f>
        <v>185148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3772</f>
        <v>3772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41</v>
      </c>
      <c r="C9" s="4">
        <f>452</f>
        <v>452</v>
      </c>
      <c r="D9" s="1"/>
      <c r="E9" s="1"/>
    </row>
    <row r="10" spans="1:5" ht="37.5">
      <c r="A10" s="3">
        <v>5</v>
      </c>
      <c r="B10" s="5" t="s">
        <v>8</v>
      </c>
      <c r="C10" s="4">
        <f>1166</f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173</f>
        <v>173</v>
      </c>
      <c r="D13" s="1"/>
      <c r="E13" s="1"/>
    </row>
    <row r="14" spans="1:5" ht="33" customHeight="1">
      <c r="A14" s="3">
        <v>9</v>
      </c>
      <c r="B14" s="5" t="s">
        <v>13</v>
      </c>
      <c r="C14" s="4">
        <f>11244</f>
        <v>11244</v>
      </c>
      <c r="D14" s="1"/>
      <c r="E14" s="1"/>
    </row>
    <row r="15" spans="1:5" ht="18.75">
      <c r="A15" s="3">
        <v>10</v>
      </c>
      <c r="B15" s="5" t="s">
        <v>14</v>
      </c>
      <c r="C15" s="4">
        <f>1783</f>
        <v>1783</v>
      </c>
      <c r="D15" s="1"/>
      <c r="E15" s="1"/>
    </row>
    <row r="16" spans="1:5" ht="18.75">
      <c r="A16" s="3">
        <v>11</v>
      </c>
      <c r="B16" s="5" t="s">
        <v>15</v>
      </c>
      <c r="C16" s="4">
        <f>32147</f>
        <v>32147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91259</f>
        <v>91259</v>
      </c>
      <c r="D22" s="1"/>
      <c r="E22" s="1"/>
    </row>
    <row r="23" spans="1:5" ht="18.75">
      <c r="A23" s="3"/>
      <c r="B23" s="6" t="s">
        <v>21</v>
      </c>
      <c r="C23" s="6">
        <f>SUM(C6:C22)</f>
        <v>180431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3844</f>
        <v>3844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1166</f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1827</v>
      </c>
      <c r="D13" s="1"/>
      <c r="E13" s="1"/>
    </row>
    <row r="14" spans="1:5" ht="33" customHeight="1">
      <c r="A14" s="3">
        <v>9</v>
      </c>
      <c r="B14" s="5" t="s">
        <v>13</v>
      </c>
      <c r="C14" s="4">
        <f>5103</f>
        <v>5103</v>
      </c>
      <c r="D14" s="1"/>
      <c r="E14" s="1"/>
    </row>
    <row r="15" spans="1:5" ht="18.75">
      <c r="A15" s="3">
        <v>10</v>
      </c>
      <c r="B15" s="5" t="s">
        <v>14</v>
      </c>
      <c r="C15" s="4">
        <f>3915</f>
        <v>3915</v>
      </c>
      <c r="D15" s="1"/>
      <c r="E15" s="1"/>
    </row>
    <row r="16" spans="1:5" ht="18.75">
      <c r="A16" s="3">
        <v>11</v>
      </c>
      <c r="B16" s="5" t="s">
        <v>15</v>
      </c>
      <c r="C16" s="4">
        <f>32271</f>
        <v>32271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91612</f>
        <v>91612</v>
      </c>
      <c r="D22" s="1"/>
      <c r="E22" s="1"/>
    </row>
    <row r="23" spans="1:5" ht="18.75">
      <c r="A23" s="3"/>
      <c r="B23" s="6" t="s">
        <v>21</v>
      </c>
      <c r="C23" s="6">
        <f>SUM(C6:C22)</f>
        <v>178286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7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2998</f>
        <v>2998</v>
      </c>
      <c r="D13" s="1"/>
      <c r="E13" s="1"/>
    </row>
    <row r="14" spans="1:5" ht="33" customHeight="1">
      <c r="A14" s="3">
        <v>9</v>
      </c>
      <c r="B14" s="5" t="s">
        <v>13</v>
      </c>
      <c r="C14" s="4">
        <f>7494</f>
        <v>7494</v>
      </c>
      <c r="D14" s="1"/>
      <c r="E14" s="1"/>
    </row>
    <row r="15" spans="1:5" ht="18.75">
      <c r="A15" s="3">
        <v>10</v>
      </c>
      <c r="B15" s="5" t="s">
        <v>14</v>
      </c>
      <c r="C15" s="4">
        <f>1684</f>
        <v>1684</v>
      </c>
      <c r="D15" s="1"/>
      <c r="E15" s="1"/>
    </row>
    <row r="16" spans="1:5" ht="18.75">
      <c r="A16" s="3">
        <v>11</v>
      </c>
      <c r="B16" s="5" t="s">
        <v>15</v>
      </c>
      <c r="C16" s="4">
        <f>24452</f>
        <v>24452</v>
      </c>
      <c r="D16" s="1"/>
      <c r="E16" s="1"/>
    </row>
    <row r="17" spans="1:5" ht="37.5">
      <c r="A17" s="3">
        <v>12</v>
      </c>
      <c r="B17" s="5" t="s">
        <v>16</v>
      </c>
      <c r="C17" s="4">
        <f>13182</f>
        <v>13182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69416</f>
        <v>69416</v>
      </c>
      <c r="D22" s="1"/>
      <c r="E22" s="1"/>
    </row>
    <row r="23" spans="1:5" ht="18.75">
      <c r="A23" s="3"/>
      <c r="B23" s="6" t="s">
        <v>21</v>
      </c>
      <c r="C23" s="6">
        <f>SUM(C6:C22)</f>
        <v>148783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3625</f>
        <v>3625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37</v>
      </c>
      <c r="C9" s="4">
        <f>565</f>
        <v>565</v>
      </c>
      <c r="D9" s="1"/>
      <c r="E9" s="1"/>
    </row>
    <row r="10" spans="1:5" ht="37.5">
      <c r="A10" s="3">
        <v>5</v>
      </c>
      <c r="B10" s="5" t="s">
        <v>8</v>
      </c>
      <c r="C10" s="4">
        <v>1166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7881</v>
      </c>
      <c r="D14" s="1"/>
      <c r="E14" s="1"/>
    </row>
    <row r="15" spans="1:5" ht="18.75">
      <c r="A15" s="3">
        <v>10</v>
      </c>
      <c r="B15" s="5" t="s">
        <v>14</v>
      </c>
      <c r="C15" s="4">
        <f>5492</f>
        <v>5492</v>
      </c>
      <c r="D15" s="1"/>
      <c r="E15" s="1"/>
    </row>
    <row r="16" spans="1:5" ht="18.75">
      <c r="A16" s="3">
        <v>11</v>
      </c>
      <c r="B16" s="5" t="s">
        <v>15</v>
      </c>
      <c r="C16" s="4">
        <f>31618</f>
        <v>31618</v>
      </c>
      <c r="D16" s="1"/>
      <c r="E16" s="1"/>
    </row>
    <row r="17" spans="1:5" ht="37.5">
      <c r="A17" s="3">
        <v>12</v>
      </c>
      <c r="B17" s="5" t="s">
        <v>16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23</v>
      </c>
      <c r="C20" s="4">
        <f>4004</f>
        <v>4004</v>
      </c>
      <c r="D20" s="1"/>
      <c r="E20" s="1"/>
    </row>
    <row r="21" spans="1:5" ht="18.75">
      <c r="A21" s="3">
        <v>16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17</v>
      </c>
      <c r="B22" s="5" t="s">
        <v>20</v>
      </c>
      <c r="C22" s="4">
        <f>89757</f>
        <v>89757</v>
      </c>
      <c r="D22" s="1"/>
      <c r="E22" s="1"/>
    </row>
    <row r="23" spans="1:5" ht="18.75">
      <c r="A23" s="3"/>
      <c r="B23" s="6" t="s">
        <v>21</v>
      </c>
      <c r="C23" s="6">
        <f>SUM(C6:C22)</f>
        <v>177833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2013-03-22T10:27:36Z</dcterms:modified>
  <cp:category/>
  <cp:version/>
  <cp:contentType/>
  <cp:contentStatus/>
</cp:coreProperties>
</file>