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935" firstSheet="7" activeTab="13"/>
  </bookViews>
  <sheets>
    <sheet name="Пионерская 1" sheetId="1" r:id="rId1"/>
    <sheet name="Пионерская 2" sheetId="2" r:id="rId2"/>
    <sheet name="Пионерская 3" sheetId="3" r:id="rId3"/>
    <sheet name="Пионерская 16" sheetId="4" r:id="rId4"/>
    <sheet name="Пионерская 17" sheetId="5" r:id="rId5"/>
    <sheet name="Пионерская 18" sheetId="6" r:id="rId6"/>
    <sheet name="Пионерская 27 а" sheetId="7" r:id="rId7"/>
    <sheet name="Пионерская 27 б" sheetId="8" r:id="rId8"/>
    <sheet name="Пионерская 27 в" sheetId="9" r:id="rId9"/>
    <sheet name="Пионерская 90 а" sheetId="10" r:id="rId10"/>
    <sheet name="Пионерская 90 б" sheetId="11" r:id="rId11"/>
    <sheet name="Юбилейная 2" sheetId="12" r:id="rId12"/>
    <sheet name="Юбилейная 3 а" sheetId="13" r:id="rId13"/>
    <sheet name="Октябрьская 8" sheetId="14" r:id="rId14"/>
  </sheets>
  <definedNames/>
  <calcPr fullCalcOnLoad="1"/>
</workbook>
</file>

<file path=xl/sharedStrings.xml><?xml version="1.0" encoding="utf-8"?>
<sst xmlns="http://schemas.openxmlformats.org/spreadsheetml/2006/main" count="435" uniqueCount="48">
  <si>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</si>
  <si>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</si>
  <si>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</si>
  <si>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</si>
  <si>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</si>
  <si>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</si>
  <si>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</si>
  <si>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</si>
  <si>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</si>
  <si>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</si>
  <si>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</si>
  <si>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</si>
  <si>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</si>
  <si>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</si>
  <si>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</si>
  <si>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</si>
  <si>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Обслуживание тепловых узлов (ООО "Инжекомстрой"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</si>
  <si>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</si>
  <si>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</si>
  <si>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</si>
  <si>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</si>
  <si>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Услуги управляющей компании ООО "Жилэкспо"</t>
  </si>
  <si>
    <t>Итого:</t>
  </si>
  <si>
    <t xml:space="preserve">Установка  электросчетчиков </t>
  </si>
  <si>
    <t>ППР- сети водопровода</t>
  </si>
  <si>
    <t>Установка  электросчетчиков</t>
  </si>
  <si>
    <t>№ 1 по ул. Пионерская п. Алексеевский за 2011 год</t>
  </si>
  <si>
    <t>Проверка вентканалов</t>
  </si>
  <si>
    <t>Установка оконных и дверных блоков в верандах к дому (ООО "Стройарсенал")</t>
  </si>
  <si>
    <t>№ 2 по ул. Пионерская п. Алексеевский за 2011 год</t>
  </si>
  <si>
    <t>№ 3 по ул. Пионерская п. Алексеевский за 2011 год</t>
  </si>
  <si>
    <t>№16 по ул. Пионерская п. Алексеевский за 2011 год</t>
  </si>
  <si>
    <t>Проверка вентканалов - 2 раза в год</t>
  </si>
  <si>
    <t xml:space="preserve">Установка  электросчетчиков (1 шт.) </t>
  </si>
  <si>
    <t>№17 по ул. Пионерская п. Алексеевский за 2011 год</t>
  </si>
  <si>
    <t>Программирование счетчика электроэнергии (ООО "Элсервис")</t>
  </si>
  <si>
    <t>№18 по ул. Пионерская п. Алексеевский за 2011 год</t>
  </si>
  <si>
    <t>№27 "а" по ул. Пионерская п. Алексеевский за 2011 год</t>
  </si>
  <si>
    <t>№27 "б" по ул. Пионерская п. Алексеевский за 2011 год</t>
  </si>
  <si>
    <t>Установка  электросчетчиков (1 шт.)</t>
  </si>
  <si>
    <t>№27 "в" по ул. Пионерская п. Алексеевский за 2011 год</t>
  </si>
  <si>
    <t>№90 "а" по ул. Пионерская п. Алексеевский за 2011 год</t>
  </si>
  <si>
    <t>№90 "б" по ул. Пионерская п. Алексеевский за 2011 год</t>
  </si>
  <si>
    <t>№2 по ул.Юбилейная п. Алексеевский за 2011 год</t>
  </si>
  <si>
    <t>Проверка вентканалов - 4 раза в год</t>
  </si>
  <si>
    <t>№3 "а" по ул.Юбилейная п. Алексеевский за 2011 год</t>
  </si>
  <si>
    <t>Проверка вентканалов - 1 раз в год</t>
  </si>
  <si>
    <t>№8 по ул. Октябрьская п. Алексеевский за 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</si>
</sst>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4">
      <selection activeCell="C26" sqref="C26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27</v>
      </c>
      <c r="C6" s="4" t="s">
        <v>9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 t="s">
        <v>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48" customHeight="1">
      <c r="A13" s="3">
        <v>8</v>
      </c>
      <c r="B13" s="5" t="s">
        <v>28</v>
      </c>
      <c r="C13" s="4">
        <f>60000</f>
        <v>60000</v>
      </c>
      <c r="D13" s="1"/>
      <c r="E13" s="1"/>
    </row>
    <row r="14" spans="1:5" ht="24.75" customHeight="1">
      <c r="A14" s="3">
        <v>9</v>
      </c>
      <c r="B14" s="5" t="s">
        <v>11</v>
      </c>
      <c r="C14" s="4" t="s">
        <v>9</v>
      </c>
      <c r="D14" s="1"/>
      <c r="E14" s="1"/>
    </row>
    <row r="15" spans="1:5" ht="33" customHeight="1">
      <c r="A15" s="3">
        <v>10</v>
      </c>
      <c r="B15" s="5" t="s">
        <v>12</v>
      </c>
      <c r="C15" s="4" t="s">
        <v>9</v>
      </c>
      <c r="D15" s="1"/>
      <c r="E15" s="1"/>
    </row>
    <row r="16" spans="1:5" ht="18.75">
      <c r="A16" s="3">
        <v>11</v>
      </c>
      <c r="B16" s="5" t="s">
        <v>13</v>
      </c>
      <c r="C16" s="4" t="s">
        <v>9</v>
      </c>
      <c r="D16" s="1"/>
      <c r="E16" s="1"/>
    </row>
    <row r="17" spans="1:5" ht="18.75">
      <c r="A17" s="3">
        <v>12</v>
      </c>
      <c r="B17" s="5" t="s">
        <v>14</v>
      </c>
      <c r="C17" s="4">
        <f>2504</f>
        <v>2504</v>
      </c>
      <c r="D17" s="1"/>
      <c r="E17" s="1"/>
    </row>
    <row r="18" spans="1:5" ht="37.5">
      <c r="A18" s="3">
        <v>13</v>
      </c>
      <c r="B18" s="5" t="s">
        <v>15</v>
      </c>
      <c r="C18" s="4">
        <f>1317.5</f>
        <v>1317.5</v>
      </c>
      <c r="D18" s="1"/>
      <c r="E18" s="1"/>
    </row>
    <row r="19" spans="1:5" ht="37.5">
      <c r="A19" s="3">
        <v>14</v>
      </c>
      <c r="B19" s="5" t="s">
        <v>16</v>
      </c>
      <c r="C19" s="4" t="s">
        <v>9</v>
      </c>
      <c r="D19" s="1"/>
      <c r="E19" s="1"/>
    </row>
    <row r="20" spans="1:5" ht="18.75">
      <c r="A20" s="3">
        <v>15</v>
      </c>
      <c r="B20" s="5" t="s">
        <v>17</v>
      </c>
      <c r="C20" s="4">
        <f>1334.72</f>
        <v>1334.72</v>
      </c>
      <c r="D20" s="1"/>
      <c r="E20" s="1"/>
    </row>
    <row r="21" spans="1:5" ht="18.75">
      <c r="A21" s="3">
        <v>16</v>
      </c>
      <c r="B21" s="5" t="s">
        <v>18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24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19</v>
      </c>
      <c r="C23" s="4">
        <f>1334.72</f>
        <v>1334.72</v>
      </c>
      <c r="D23" s="1"/>
      <c r="E23" s="1"/>
    </row>
    <row r="24" spans="1:5" ht="18.75">
      <c r="A24" s="3">
        <v>19</v>
      </c>
      <c r="B24" s="5" t="s">
        <v>20</v>
      </c>
      <c r="C24" s="4">
        <f>6970</f>
        <v>6970</v>
      </c>
      <c r="D24" s="1"/>
      <c r="E24" s="1"/>
    </row>
    <row r="25" spans="1:5" ht="37.5">
      <c r="A25" s="3">
        <v>20</v>
      </c>
      <c r="B25" s="5" t="s">
        <v>21</v>
      </c>
      <c r="C25" s="4">
        <f>865</f>
        <v>865</v>
      </c>
      <c r="D25" s="1"/>
      <c r="E25" s="1"/>
    </row>
    <row r="26" spans="1:5" ht="18.75">
      <c r="A26" s="3"/>
      <c r="B26" s="6" t="s">
        <v>22</v>
      </c>
      <c r="C26" s="6">
        <f>SUM(C6:C25)</f>
        <v>76995.38</v>
      </c>
      <c r="D26" s="1"/>
      <c r="E26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32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5472.41</f>
        <v>5472.41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863.2</f>
        <v>863.2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1664</f>
        <v>1664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1978</f>
        <v>1978</v>
      </c>
      <c r="D13" s="1"/>
      <c r="E13" s="1"/>
    </row>
    <row r="14" spans="1:5" ht="33" customHeight="1">
      <c r="A14" s="3">
        <v>9</v>
      </c>
      <c r="B14" s="5" t="s">
        <v>12</v>
      </c>
      <c r="C14" s="4">
        <f>14001</f>
        <v>14001</v>
      </c>
      <c r="D14" s="1"/>
      <c r="E14" s="1"/>
    </row>
    <row r="15" spans="1:5" ht="18.75">
      <c r="A15" s="3">
        <v>10</v>
      </c>
      <c r="B15" s="5" t="s">
        <v>13</v>
      </c>
      <c r="C15" s="4">
        <f>10489.3</f>
        <v>10489.3</v>
      </c>
      <c r="D15" s="1"/>
      <c r="E15" s="1"/>
    </row>
    <row r="16" spans="1:5" ht="18.75">
      <c r="A16" s="3">
        <v>11</v>
      </c>
      <c r="B16" s="5" t="s">
        <v>14</v>
      </c>
      <c r="C16" s="4">
        <f>49672</f>
        <v>49672</v>
      </c>
      <c r="D16" s="1"/>
      <c r="E16" s="1"/>
    </row>
    <row r="17" spans="1:5" ht="37.5">
      <c r="A17" s="3">
        <v>12</v>
      </c>
      <c r="B17" s="5" t="s">
        <v>15</v>
      </c>
      <c r="C17" s="4">
        <f>13182.67</f>
        <v>13182.67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10216.77</f>
        <v>10216.77</v>
      </c>
      <c r="D19" s="1"/>
      <c r="E19" s="1"/>
    </row>
    <row r="20" spans="1:5" ht="18.75">
      <c r="A20" s="3">
        <v>15</v>
      </c>
      <c r="B20" s="5" t="s">
        <v>18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24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138240</f>
        <v>138240</v>
      </c>
      <c r="D23" s="1"/>
      <c r="E23" s="1"/>
    </row>
    <row r="24" spans="1:5" ht="37.5">
      <c r="A24" s="3">
        <v>19</v>
      </c>
      <c r="B24" s="5" t="s">
        <v>21</v>
      </c>
      <c r="C24" s="4">
        <f>17161</f>
        <v>17161</v>
      </c>
      <c r="D24" s="1"/>
      <c r="E24" s="1"/>
    </row>
    <row r="25" spans="1:5" ht="18.75">
      <c r="A25" s="3"/>
      <c r="B25" s="6" t="s">
        <v>22</v>
      </c>
      <c r="C25" s="6">
        <f>SUM(C6:C24)</f>
        <v>284499.83999999997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32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5282.36</f>
        <v>5282.36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863.2</f>
        <v>863.2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1113</f>
        <v>1113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7921</f>
        <v>7921</v>
      </c>
      <c r="D13" s="1"/>
      <c r="E13" s="1"/>
    </row>
    <row r="14" spans="1:5" ht="33" customHeight="1">
      <c r="A14" s="3">
        <v>9</v>
      </c>
      <c r="B14" s="5" t="s">
        <v>12</v>
      </c>
      <c r="C14" s="4">
        <f>4028</f>
        <v>4028</v>
      </c>
      <c r="D14" s="1"/>
      <c r="E14" s="1"/>
    </row>
    <row r="15" spans="1:5" ht="18.75">
      <c r="A15" s="3">
        <v>10</v>
      </c>
      <c r="B15" s="5" t="s">
        <v>13</v>
      </c>
      <c r="C15" s="4">
        <f>14563.79</f>
        <v>14563.79</v>
      </c>
      <c r="D15" s="1"/>
      <c r="E15" s="1"/>
    </row>
    <row r="16" spans="1:5" ht="18.75">
      <c r="A16" s="3">
        <v>11</v>
      </c>
      <c r="B16" s="5" t="s">
        <v>14</v>
      </c>
      <c r="C16" s="4">
        <f>48839</f>
        <v>48839</v>
      </c>
      <c r="D16" s="1"/>
      <c r="E16" s="1"/>
    </row>
    <row r="17" spans="1:5" ht="37.5">
      <c r="A17" s="3">
        <v>12</v>
      </c>
      <c r="B17" s="5" t="s">
        <v>15</v>
      </c>
      <c r="C17" s="4">
        <f>13182.67</f>
        <v>13182.67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10216.77</f>
        <v>10216.77</v>
      </c>
      <c r="D19" s="1"/>
      <c r="E19" s="1"/>
    </row>
    <row r="20" spans="1:5" ht="18.75">
      <c r="A20" s="3">
        <v>15</v>
      </c>
      <c r="B20" s="5" t="s">
        <v>18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24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135922</f>
        <v>135922</v>
      </c>
      <c r="D23" s="1"/>
      <c r="E23" s="1"/>
    </row>
    <row r="24" spans="1:5" ht="37.5">
      <c r="A24" s="3">
        <v>19</v>
      </c>
      <c r="B24" s="5" t="s">
        <v>21</v>
      </c>
      <c r="C24" s="4">
        <f>16873</f>
        <v>16873</v>
      </c>
      <c r="D24" s="1"/>
      <c r="E24" s="1"/>
    </row>
    <row r="25" spans="1:5" ht="18.75">
      <c r="A25" s="3"/>
      <c r="B25" s="6" t="s">
        <v>22</v>
      </c>
      <c r="C25" s="6">
        <f>SUM(C6:C24)</f>
        <v>282162.31999999995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C26" sqref="C26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44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2025.8</f>
        <v>2025.8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572</f>
        <v>572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f>737</f>
        <v>737</v>
      </c>
      <c r="D14" s="1"/>
      <c r="E14" s="1"/>
    </row>
    <row r="15" spans="1:5" ht="33" customHeight="1">
      <c r="A15" s="3">
        <v>10</v>
      </c>
      <c r="B15" s="5" t="s">
        <v>35</v>
      </c>
      <c r="C15" s="4">
        <f>600</f>
        <v>600</v>
      </c>
      <c r="D15" s="1"/>
      <c r="E15" s="1"/>
    </row>
    <row r="16" spans="1:5" ht="18.75">
      <c r="A16" s="3">
        <v>11</v>
      </c>
      <c r="B16" s="5" t="s">
        <v>13</v>
      </c>
      <c r="C16" s="4">
        <f>449.27</f>
        <v>449.27</v>
      </c>
      <c r="D16" s="1"/>
      <c r="E16" s="1"/>
    </row>
    <row r="17" spans="1:5" ht="18.75">
      <c r="A17" s="3">
        <v>12</v>
      </c>
      <c r="B17" s="5" t="s">
        <v>14</v>
      </c>
      <c r="C17" s="4">
        <f>17643</f>
        <v>17643</v>
      </c>
      <c r="D17" s="1"/>
      <c r="E17" s="1"/>
    </row>
    <row r="18" spans="1:5" ht="37.5">
      <c r="A18" s="3">
        <v>13</v>
      </c>
      <c r="B18" s="5" t="s">
        <v>15</v>
      </c>
      <c r="C18" s="4">
        <f>4446.56</f>
        <v>4446.56</v>
      </c>
      <c r="D18" s="1"/>
      <c r="E18" s="1"/>
    </row>
    <row r="19" spans="1:5" ht="37.5">
      <c r="A19" s="3">
        <v>14</v>
      </c>
      <c r="B19" s="5" t="s">
        <v>16</v>
      </c>
      <c r="C19" s="4" t="s">
        <v>9</v>
      </c>
      <c r="D19" s="1"/>
      <c r="E19" s="1"/>
    </row>
    <row r="20" spans="1:5" ht="18.75">
      <c r="A20" s="3">
        <v>15</v>
      </c>
      <c r="B20" s="5" t="s">
        <v>17</v>
      </c>
      <c r="C20" s="4">
        <f>6811.18</f>
        <v>6811.18</v>
      </c>
      <c r="D20" s="1"/>
      <c r="E20" s="1"/>
    </row>
    <row r="21" spans="1:5" ht="18.75">
      <c r="A21" s="3">
        <v>16</v>
      </c>
      <c r="B21" s="5" t="s">
        <v>18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24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19</v>
      </c>
      <c r="C23" s="4">
        <f>2669.43</f>
        <v>2669.43</v>
      </c>
      <c r="D23" s="1"/>
      <c r="E23" s="1"/>
    </row>
    <row r="24" spans="1:5" ht="18.75">
      <c r="A24" s="3">
        <v>19</v>
      </c>
      <c r="B24" s="5" t="s">
        <v>20</v>
      </c>
      <c r="C24" s="4">
        <f>49101</f>
        <v>49101</v>
      </c>
      <c r="D24" s="1"/>
      <c r="E24" s="1"/>
    </row>
    <row r="25" spans="1:5" ht="37.5">
      <c r="A25" s="3">
        <v>20</v>
      </c>
      <c r="B25" s="5" t="s">
        <v>21</v>
      </c>
      <c r="C25" s="4">
        <f>6095</f>
        <v>6095</v>
      </c>
      <c r="D25" s="1"/>
      <c r="E25" s="1"/>
    </row>
    <row r="26" spans="1:5" ht="18.75">
      <c r="A26" s="3"/>
      <c r="B26" s="6" t="s">
        <v>22</v>
      </c>
      <c r="C26" s="6">
        <f>SUM(C6:C25)</f>
        <v>111132.34</v>
      </c>
      <c r="D26" s="1"/>
      <c r="E26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46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717.6</f>
        <v>717.6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4348</f>
        <v>4348</v>
      </c>
      <c r="D13" s="1"/>
      <c r="E13" s="1"/>
    </row>
    <row r="14" spans="1:5" ht="33" customHeight="1">
      <c r="A14" s="3">
        <v>9</v>
      </c>
      <c r="B14" s="5" t="s">
        <v>12</v>
      </c>
      <c r="C14" s="4">
        <f>4634</f>
        <v>4634</v>
      </c>
      <c r="D14" s="1"/>
      <c r="E14" s="1"/>
    </row>
    <row r="15" spans="1:5" ht="18.75">
      <c r="A15" s="3">
        <v>10</v>
      </c>
      <c r="B15" s="5" t="s">
        <v>13</v>
      </c>
      <c r="C15" s="4">
        <f>15243.78</f>
        <v>15243.78</v>
      </c>
      <c r="D15" s="1"/>
      <c r="E15" s="1"/>
    </row>
    <row r="16" spans="1:5" ht="18.75">
      <c r="A16" s="3">
        <v>11</v>
      </c>
      <c r="B16" s="5" t="s">
        <v>14</v>
      </c>
      <c r="C16" s="4">
        <f>5814</f>
        <v>5814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16</v>
      </c>
      <c r="C18" s="4">
        <f>14718.15</f>
        <v>14718.15</v>
      </c>
      <c r="D18" s="1"/>
      <c r="E18" s="1"/>
    </row>
    <row r="19" spans="1:5" ht="18.75">
      <c r="A19" s="3">
        <v>14</v>
      </c>
      <c r="B19" s="5" t="s">
        <v>17</v>
      </c>
      <c r="C19" s="4">
        <f>3405.59</f>
        <v>3405.59</v>
      </c>
      <c r="D19" s="1"/>
      <c r="E19" s="1"/>
    </row>
    <row r="20" spans="1:5" ht="18.75">
      <c r="A20" s="3">
        <v>15</v>
      </c>
      <c r="B20" s="5" t="s">
        <v>18</v>
      </c>
      <c r="C20" s="4">
        <f>1334.72</f>
        <v>1334.72</v>
      </c>
      <c r="D20" s="1"/>
      <c r="E20" s="1"/>
    </row>
    <row r="21" spans="1:5" ht="18.75">
      <c r="A21" s="3">
        <v>16</v>
      </c>
      <c r="B21" s="5" t="s">
        <v>24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19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20</v>
      </c>
      <c r="C23" s="4">
        <f>16181</f>
        <v>16181</v>
      </c>
      <c r="D23" s="1"/>
      <c r="E23" s="1"/>
    </row>
    <row r="24" spans="1:5" ht="37.5">
      <c r="A24" s="3">
        <v>19</v>
      </c>
      <c r="B24" s="5" t="s">
        <v>21</v>
      </c>
      <c r="C24" s="4">
        <f>2009</f>
        <v>2009</v>
      </c>
      <c r="D24" s="1"/>
      <c r="E24" s="1"/>
    </row>
    <row r="25" spans="1:5" ht="18.75">
      <c r="A25" s="3"/>
      <c r="B25" s="6" t="s">
        <v>22</v>
      </c>
      <c r="C25" s="6">
        <f>SUM(C6:C24)</f>
        <v>81606.68000000001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46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2633.31</f>
        <v>2633.31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39</v>
      </c>
      <c r="C9" s="4">
        <f>113</f>
        <v>113</v>
      </c>
      <c r="D9" s="1"/>
      <c r="E9" s="1"/>
    </row>
    <row r="10" spans="1:5" ht="37.5">
      <c r="A10" s="3">
        <v>5</v>
      </c>
      <c r="B10" s="5" t="s">
        <v>7</v>
      </c>
      <c r="C10" s="4" t="s">
        <v>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1718</f>
        <v>1718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f>1402</f>
        <v>1402</v>
      </c>
      <c r="D14" s="1"/>
      <c r="E14" s="1"/>
    </row>
    <row r="15" spans="1:5" ht="18.75">
      <c r="A15" s="3">
        <v>10</v>
      </c>
      <c r="B15" s="5" t="s">
        <v>13</v>
      </c>
      <c r="C15" s="4">
        <f>4799.14</f>
        <v>4799.14</v>
      </c>
      <c r="D15" s="1"/>
      <c r="E15" s="1"/>
    </row>
    <row r="16" spans="1:5" ht="18.75">
      <c r="A16" s="3">
        <v>11</v>
      </c>
      <c r="B16" s="5" t="s">
        <v>14</v>
      </c>
      <c r="C16" s="4">
        <f>13998</f>
        <v>13998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16</v>
      </c>
      <c r="C18" s="4">
        <f>14718.15</f>
        <v>14718.15</v>
      </c>
      <c r="D18" s="1"/>
      <c r="E18" s="1"/>
    </row>
    <row r="19" spans="1:5" ht="18.75">
      <c r="A19" s="3">
        <v>14</v>
      </c>
      <c r="B19" s="5" t="s">
        <v>17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18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24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38956</f>
        <v>38956</v>
      </c>
      <c r="D23" s="1"/>
      <c r="E23" s="1"/>
    </row>
    <row r="24" spans="1:5" ht="37.5">
      <c r="A24" s="3">
        <v>19</v>
      </c>
      <c r="B24" s="5" t="s">
        <v>21</v>
      </c>
      <c r="C24" s="4">
        <f>4836</f>
        <v>4836</v>
      </c>
      <c r="D24" s="1"/>
      <c r="E24" s="1"/>
    </row>
    <row r="25" spans="1:5" ht="18.75">
      <c r="A25" s="3"/>
      <c r="B25" s="6" t="s">
        <v>22</v>
      </c>
      <c r="C25" s="6">
        <f>SUM(C6:C24)</f>
        <v>106726.43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4">
      <selection activeCell="C26" sqref="C26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27</v>
      </c>
      <c r="C6" s="4" t="s">
        <v>9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 t="s">
        <v>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48" customHeight="1">
      <c r="A13" s="3">
        <v>8</v>
      </c>
      <c r="B13" s="5" t="s">
        <v>28</v>
      </c>
      <c r="C13" s="4">
        <f>60000</f>
        <v>60000</v>
      </c>
      <c r="D13" s="1"/>
      <c r="E13" s="1"/>
    </row>
    <row r="14" spans="1:5" ht="24.75" customHeight="1">
      <c r="A14" s="3">
        <v>9</v>
      </c>
      <c r="B14" s="5" t="s">
        <v>11</v>
      </c>
      <c r="C14" s="4" t="s">
        <v>9</v>
      </c>
      <c r="D14" s="1"/>
      <c r="E14" s="1"/>
    </row>
    <row r="15" spans="1:5" ht="33" customHeight="1">
      <c r="A15" s="3">
        <v>10</v>
      </c>
      <c r="B15" s="5" t="s">
        <v>12</v>
      </c>
      <c r="C15" s="4" t="s">
        <v>9</v>
      </c>
      <c r="D15" s="1"/>
      <c r="E15" s="1"/>
    </row>
    <row r="16" spans="1:5" ht="18.75">
      <c r="A16" s="3">
        <v>11</v>
      </c>
      <c r="B16" s="5" t="s">
        <v>13</v>
      </c>
      <c r="C16" s="4" t="s">
        <v>9</v>
      </c>
      <c r="D16" s="1"/>
      <c r="E16" s="1"/>
    </row>
    <row r="17" spans="1:5" ht="18.75">
      <c r="A17" s="3">
        <v>12</v>
      </c>
      <c r="B17" s="5" t="s">
        <v>14</v>
      </c>
      <c r="C17" s="4">
        <f>2734</f>
        <v>2734</v>
      </c>
      <c r="D17" s="1"/>
      <c r="E17" s="1"/>
    </row>
    <row r="18" spans="1:5" ht="37.5">
      <c r="A18" s="3">
        <v>13</v>
      </c>
      <c r="B18" s="5" t="s">
        <v>15</v>
      </c>
      <c r="C18" s="4">
        <f>1317.5</f>
        <v>1317.5</v>
      </c>
      <c r="D18" s="1"/>
      <c r="E18" s="1"/>
    </row>
    <row r="19" spans="1:5" ht="37.5">
      <c r="A19" s="3">
        <v>14</v>
      </c>
      <c r="B19" s="5" t="s">
        <v>16</v>
      </c>
      <c r="C19" s="4" t="s">
        <v>9</v>
      </c>
      <c r="D19" s="1"/>
      <c r="E19" s="1"/>
    </row>
    <row r="20" spans="1:5" ht="18.75">
      <c r="A20" s="3">
        <v>15</v>
      </c>
      <c r="B20" s="5" t="s">
        <v>17</v>
      </c>
      <c r="C20" s="4">
        <f>1334.72</f>
        <v>1334.72</v>
      </c>
      <c r="D20" s="1"/>
      <c r="E20" s="1"/>
    </row>
    <row r="21" spans="1:5" ht="18.75">
      <c r="A21" s="3">
        <v>16</v>
      </c>
      <c r="B21" s="5" t="s">
        <v>18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24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19</v>
      </c>
      <c r="C23" s="4">
        <f>1334.72</f>
        <v>1334.72</v>
      </c>
      <c r="D23" s="1"/>
      <c r="E23" s="1"/>
    </row>
    <row r="24" spans="1:5" ht="18.75">
      <c r="A24" s="3">
        <v>19</v>
      </c>
      <c r="B24" s="5" t="s">
        <v>20</v>
      </c>
      <c r="C24" s="4">
        <f>7608</f>
        <v>7608</v>
      </c>
      <c r="D24" s="1"/>
      <c r="E24" s="1"/>
    </row>
    <row r="25" spans="1:5" ht="37.5">
      <c r="A25" s="3">
        <v>20</v>
      </c>
      <c r="B25" s="5" t="s">
        <v>21</v>
      </c>
      <c r="C25" s="4">
        <f>944</f>
        <v>944</v>
      </c>
      <c r="D25" s="1"/>
      <c r="E25" s="1"/>
    </row>
    <row r="26" spans="1:5" ht="18.75">
      <c r="A26" s="3"/>
      <c r="B26" s="6" t="s">
        <v>22</v>
      </c>
      <c r="C26" s="6">
        <f>SUM(C6:C25)</f>
        <v>77942.38</v>
      </c>
      <c r="D26" s="1"/>
      <c r="E26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G24" sqref="G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27</v>
      </c>
      <c r="C6" s="4" t="s">
        <v>9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 t="s">
        <v>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 t="s">
        <v>9</v>
      </c>
      <c r="D15" s="1"/>
      <c r="E15" s="1"/>
    </row>
    <row r="16" spans="1:5" ht="18.75">
      <c r="A16" s="3">
        <v>11</v>
      </c>
      <c r="B16" s="5" t="s">
        <v>14</v>
      </c>
      <c r="C16" s="4">
        <f>2627</f>
        <v>2627</v>
      </c>
      <c r="D16" s="1"/>
      <c r="E16" s="1"/>
    </row>
    <row r="17" spans="1:5" ht="37.5">
      <c r="A17" s="3">
        <v>12</v>
      </c>
      <c r="B17" s="5" t="s">
        <v>15</v>
      </c>
      <c r="C17" s="4">
        <f>1317.5</f>
        <v>1317.5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1334.72</f>
        <v>1334.72</v>
      </c>
      <c r="D19" s="1"/>
      <c r="E19" s="1"/>
    </row>
    <row r="20" spans="1:5" ht="18.75">
      <c r="A20" s="3">
        <v>15</v>
      </c>
      <c r="B20" s="5" t="s">
        <v>18</v>
      </c>
      <c r="C20" s="4">
        <f>1334.72</f>
        <v>1334.72</v>
      </c>
      <c r="D20" s="1"/>
      <c r="E20" s="1"/>
    </row>
    <row r="21" spans="1:5" ht="18.75">
      <c r="A21" s="3">
        <v>16</v>
      </c>
      <c r="B21" s="5" t="s">
        <v>24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19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20</v>
      </c>
      <c r="C23" s="4">
        <f>7312</f>
        <v>7312</v>
      </c>
      <c r="D23" s="1"/>
      <c r="E23" s="1"/>
    </row>
    <row r="24" spans="1:5" ht="37.5">
      <c r="A24" s="3">
        <v>19</v>
      </c>
      <c r="B24" s="5" t="s">
        <v>21</v>
      </c>
      <c r="C24" s="4">
        <f>908</f>
        <v>908</v>
      </c>
      <c r="D24" s="1"/>
      <c r="E24" s="1"/>
    </row>
    <row r="25" spans="1:5" ht="18.75">
      <c r="A25" s="3"/>
      <c r="B25" s="6" t="s">
        <v>22</v>
      </c>
      <c r="C25" s="6">
        <f>SUM(C6:C24)</f>
        <v>17503.38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5" sqref="C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32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1010.91</f>
        <v>1010.91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33</v>
      </c>
      <c r="C9" s="4">
        <f>113</f>
        <v>113</v>
      </c>
      <c r="D9" s="1"/>
      <c r="E9" s="1"/>
    </row>
    <row r="10" spans="1:5" ht="37.5">
      <c r="A10" s="3">
        <v>5</v>
      </c>
      <c r="B10" s="5" t="s">
        <v>7</v>
      </c>
      <c r="C10" s="4">
        <f>374.4</f>
        <v>374.4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2227</f>
        <v>2227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2039</f>
        <v>2039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>
        <f>4119.47</f>
        <v>4119.47</v>
      </c>
      <c r="D15" s="1"/>
      <c r="E15" s="1"/>
    </row>
    <row r="16" spans="1:5" ht="18.75">
      <c r="A16" s="3">
        <v>11</v>
      </c>
      <c r="B16" s="5" t="s">
        <v>14</v>
      </c>
      <c r="C16" s="4">
        <f>8046</f>
        <v>8046</v>
      </c>
      <c r="D16" s="1"/>
      <c r="E16" s="1"/>
    </row>
    <row r="17" spans="1:5" ht="37.5">
      <c r="A17" s="3">
        <v>12</v>
      </c>
      <c r="B17" s="5" t="s">
        <v>15</v>
      </c>
      <c r="C17" s="4">
        <f>2635</f>
        <v>2635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2669.43</f>
        <v>2669.43</v>
      </c>
      <c r="D19" s="1"/>
      <c r="E19" s="1"/>
    </row>
    <row r="20" spans="1:5" ht="18.75">
      <c r="A20" s="3">
        <v>15</v>
      </c>
      <c r="B20" s="5" t="s">
        <v>18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24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22393</f>
        <v>22393</v>
      </c>
      <c r="D23" s="1"/>
      <c r="E23" s="1"/>
    </row>
    <row r="24" spans="1:5" ht="37.5">
      <c r="A24" s="3">
        <v>19</v>
      </c>
      <c r="B24" s="5" t="s">
        <v>21</v>
      </c>
      <c r="C24" s="4">
        <f>2780</f>
        <v>2780</v>
      </c>
      <c r="D24" s="1"/>
      <c r="E24" s="1"/>
    </row>
    <row r="25" spans="1:5" ht="18.75">
      <c r="A25" s="3"/>
      <c r="B25" s="6" t="s">
        <v>22</v>
      </c>
      <c r="C25" s="6">
        <f>SUM(C6:C24)</f>
        <v>65353.14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C26" sqref="C26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32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538.63</f>
        <v>538.63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 t="s">
        <v>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771</f>
        <v>771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1784</f>
        <v>1784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33" customHeight="1">
      <c r="A15" s="3">
        <v>10</v>
      </c>
      <c r="B15" s="5" t="s">
        <v>35</v>
      </c>
      <c r="C15" s="4">
        <f>600</f>
        <v>600</v>
      </c>
      <c r="D15" s="1"/>
      <c r="E15" s="1"/>
    </row>
    <row r="16" spans="1:5" ht="18.75">
      <c r="A16" s="3">
        <v>11</v>
      </c>
      <c r="B16" s="5" t="s">
        <v>13</v>
      </c>
      <c r="C16" s="4">
        <f>3439.56</f>
        <v>3439.56</v>
      </c>
      <c r="D16" s="1"/>
      <c r="E16" s="1"/>
    </row>
    <row r="17" spans="1:5" ht="18.75">
      <c r="A17" s="3">
        <v>12</v>
      </c>
      <c r="B17" s="5" t="s">
        <v>14</v>
      </c>
      <c r="C17" s="4">
        <f>4782</f>
        <v>4782</v>
      </c>
      <c r="D17" s="1"/>
      <c r="E17" s="1"/>
    </row>
    <row r="18" spans="1:5" ht="37.5">
      <c r="A18" s="3">
        <v>13</v>
      </c>
      <c r="B18" s="5" t="s">
        <v>15</v>
      </c>
      <c r="C18" s="4">
        <f>1317.5</f>
        <v>1317.5</v>
      </c>
      <c r="D18" s="1"/>
      <c r="E18" s="1"/>
    </row>
    <row r="19" spans="1:5" ht="37.5">
      <c r="A19" s="3">
        <v>14</v>
      </c>
      <c r="B19" s="5" t="s">
        <v>16</v>
      </c>
      <c r="C19" s="4" t="s">
        <v>9</v>
      </c>
      <c r="D19" s="1"/>
      <c r="E19" s="1"/>
    </row>
    <row r="20" spans="1:5" ht="18.75">
      <c r="A20" s="3">
        <v>15</v>
      </c>
      <c r="B20" s="5" t="s">
        <v>17</v>
      </c>
      <c r="C20" s="4">
        <f>1334.72</f>
        <v>1334.72</v>
      </c>
      <c r="D20" s="1"/>
      <c r="E20" s="1"/>
    </row>
    <row r="21" spans="1:5" ht="18.75">
      <c r="A21" s="3">
        <v>16</v>
      </c>
      <c r="B21" s="5" t="s">
        <v>18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24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19</v>
      </c>
      <c r="C23" s="4">
        <f>1334.72</f>
        <v>1334.72</v>
      </c>
      <c r="D23" s="1"/>
      <c r="E23" s="1"/>
    </row>
    <row r="24" spans="1:5" ht="18.75">
      <c r="A24" s="3">
        <v>19</v>
      </c>
      <c r="B24" s="5" t="s">
        <v>20</v>
      </c>
      <c r="C24" s="4">
        <f>13308</f>
        <v>13308</v>
      </c>
      <c r="D24" s="1"/>
      <c r="E24" s="1"/>
    </row>
    <row r="25" spans="1:5" ht="37.5">
      <c r="A25" s="3">
        <v>20</v>
      </c>
      <c r="B25" s="5" t="s">
        <v>21</v>
      </c>
      <c r="C25" s="4">
        <f>1652</f>
        <v>1652</v>
      </c>
      <c r="D25" s="1"/>
      <c r="E25" s="1"/>
    </row>
    <row r="26" spans="1:5" ht="18.75">
      <c r="A26" s="3"/>
      <c r="B26" s="6" t="s">
        <v>22</v>
      </c>
      <c r="C26" s="6">
        <f>SUM(C6:C25)</f>
        <v>39954.170000000006</v>
      </c>
      <c r="D26" s="1"/>
      <c r="E26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32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1343.75</f>
        <v>1343.75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468</f>
        <v>468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2386</f>
        <v>2386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356</f>
        <v>356</v>
      </c>
      <c r="D13" s="1"/>
      <c r="E13" s="1"/>
    </row>
    <row r="14" spans="1:5" ht="33" customHeight="1">
      <c r="A14" s="3">
        <v>9</v>
      </c>
      <c r="B14" s="5" t="s">
        <v>12</v>
      </c>
      <c r="C14" s="4">
        <f>2136</f>
        <v>2136</v>
      </c>
      <c r="D14" s="1"/>
      <c r="E14" s="1"/>
    </row>
    <row r="15" spans="1:5" ht="18.75">
      <c r="A15" s="3">
        <v>10</v>
      </c>
      <c r="B15" s="5" t="s">
        <v>13</v>
      </c>
      <c r="C15" s="4">
        <f>3840.23</f>
        <v>3840.23</v>
      </c>
      <c r="D15" s="1"/>
      <c r="E15" s="1"/>
    </row>
    <row r="16" spans="1:5" ht="18.75">
      <c r="A16" s="3">
        <v>11</v>
      </c>
      <c r="B16" s="5" t="s">
        <v>14</v>
      </c>
      <c r="C16" s="4">
        <f>10036</f>
        <v>10036</v>
      </c>
      <c r="D16" s="1"/>
      <c r="E16" s="1"/>
    </row>
    <row r="17" spans="1:5" ht="37.5">
      <c r="A17" s="3">
        <v>12</v>
      </c>
      <c r="B17" s="5" t="s">
        <v>15</v>
      </c>
      <c r="C17" s="4">
        <f>2635</f>
        <v>2635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1334.72</f>
        <v>1334.72</v>
      </c>
      <c r="D19" s="1"/>
      <c r="E19" s="1"/>
    </row>
    <row r="20" spans="1:5" ht="18.75">
      <c r="A20" s="3">
        <v>15</v>
      </c>
      <c r="B20" s="5" t="s">
        <v>18</v>
      </c>
      <c r="C20" s="4">
        <f>1334.72</f>
        <v>1334.72</v>
      </c>
      <c r="D20" s="1"/>
      <c r="E20" s="1"/>
    </row>
    <row r="21" spans="1:5" ht="18.75">
      <c r="A21" s="3">
        <v>16</v>
      </c>
      <c r="B21" s="5" t="s">
        <v>24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19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20</v>
      </c>
      <c r="C23" s="4">
        <f>27932</f>
        <v>27932</v>
      </c>
      <c r="D23" s="1"/>
      <c r="E23" s="1"/>
    </row>
    <row r="24" spans="1:5" ht="37.5">
      <c r="A24" s="3">
        <v>19</v>
      </c>
      <c r="B24" s="5" t="s">
        <v>21</v>
      </c>
      <c r="C24" s="4">
        <f>3467</f>
        <v>3467</v>
      </c>
      <c r="D24" s="1"/>
      <c r="E24" s="1"/>
    </row>
    <row r="25" spans="1:5" ht="18.75">
      <c r="A25" s="3"/>
      <c r="B25" s="6" t="s">
        <v>22</v>
      </c>
      <c r="C25" s="6">
        <f>SUM(C6:C24)</f>
        <v>68876.5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32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1611.48</f>
        <v>1611.48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436.8</f>
        <v>436.8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477</f>
        <v>477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41</f>
        <v>41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>
        <f>88</f>
        <v>88</v>
      </c>
      <c r="D15" s="1"/>
      <c r="E15" s="1"/>
    </row>
    <row r="16" spans="1:5" ht="18.75">
      <c r="A16" s="3">
        <v>11</v>
      </c>
      <c r="B16" s="5" t="s">
        <v>14</v>
      </c>
      <c r="C16" s="4">
        <f>14776</f>
        <v>14776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18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24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43124</f>
        <v>43124</v>
      </c>
      <c r="D23" s="1"/>
      <c r="E23" s="1"/>
    </row>
    <row r="24" spans="1:5" ht="37.5">
      <c r="A24" s="3">
        <v>19</v>
      </c>
      <c r="B24" s="5" t="s">
        <v>21</v>
      </c>
      <c r="C24" s="4">
        <f>5105</f>
        <v>5105</v>
      </c>
      <c r="D24" s="1"/>
      <c r="E24" s="1"/>
    </row>
    <row r="25" spans="1:5" ht="18.75">
      <c r="A25" s="3"/>
      <c r="B25" s="6" t="s">
        <v>22</v>
      </c>
      <c r="C25" s="6">
        <f>SUM(C6:C24)</f>
        <v>93862.95000000001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32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1609.59</f>
        <v>1609.59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39</v>
      </c>
      <c r="C9" s="4">
        <f>113</f>
        <v>113</v>
      </c>
      <c r="D9" s="1"/>
      <c r="E9" s="1"/>
    </row>
    <row r="10" spans="1:5" ht="37.5">
      <c r="A10" s="3">
        <v>5</v>
      </c>
      <c r="B10" s="5" t="s">
        <v>7</v>
      </c>
      <c r="C10" s="4">
        <f>436.8</f>
        <v>436.8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636</f>
        <v>636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511</f>
        <v>511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>
        <f>1937.25</f>
        <v>1937.25</v>
      </c>
      <c r="D15" s="1"/>
      <c r="E15" s="1"/>
    </row>
    <row r="16" spans="1:5" ht="18.75">
      <c r="A16" s="3">
        <v>11</v>
      </c>
      <c r="B16" s="5" t="s">
        <v>14</v>
      </c>
      <c r="C16" s="4">
        <f>14685</f>
        <v>14685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18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24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40870</f>
        <v>40870</v>
      </c>
      <c r="D23" s="1"/>
      <c r="E23" s="1"/>
    </row>
    <row r="24" spans="1:5" ht="37.5">
      <c r="A24" s="3">
        <v>19</v>
      </c>
      <c r="B24" s="5" t="s">
        <v>21</v>
      </c>
      <c r="C24" s="4">
        <f>5073</f>
        <v>5073</v>
      </c>
      <c r="D24" s="1"/>
      <c r="E24" s="1"/>
    </row>
    <row r="25" spans="1:5" ht="18.75">
      <c r="A25" s="3"/>
      <c r="B25" s="6" t="s">
        <v>22</v>
      </c>
      <c r="C25" s="6">
        <f>SUM(C6:C24)</f>
        <v>94075.31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32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1599.51</f>
        <v>1599.51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436.8</f>
        <v>436.8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1113</f>
        <v>1113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 t="s">
        <v>9</v>
      </c>
      <c r="D15" s="1"/>
      <c r="E15" s="1"/>
    </row>
    <row r="16" spans="1:5" ht="18.75">
      <c r="A16" s="3">
        <v>11</v>
      </c>
      <c r="B16" s="5" t="s">
        <v>14</v>
      </c>
      <c r="C16" s="4">
        <f>14711</f>
        <v>14711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18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24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40943</f>
        <v>40943</v>
      </c>
      <c r="D23" s="1"/>
      <c r="E23" s="1"/>
    </row>
    <row r="24" spans="1:5" ht="37.5">
      <c r="A24" s="3">
        <v>19</v>
      </c>
      <c r="B24" s="5" t="s">
        <v>21</v>
      </c>
      <c r="C24" s="4">
        <f>5083</f>
        <v>5083</v>
      </c>
      <c r="D24" s="1"/>
      <c r="E24" s="1"/>
    </row>
    <row r="25" spans="1:5" ht="18.75">
      <c r="A25" s="3"/>
      <c r="B25" s="6" t="s">
        <v>22</v>
      </c>
      <c r="C25" s="6">
        <f>SUM(C6:C24)</f>
        <v>92089.98000000001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Пользователь3</cp:lastModifiedBy>
  <cp:lastPrinted>2012-03-20T06:32:12Z</cp:lastPrinted>
  <dcterms:modified xsi:type="dcterms:W3CDTF">2012-03-20T10:26:11Z</dcterms:modified>
  <cp:category/>
  <cp:version/>
  <cp:contentType/>
  <cp:contentStatus/>
</cp:coreProperties>
</file>