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firstSheet="5" activeTab="11"/>
  </bookViews>
  <sheets>
    <sheet name="Калинина 20" sheetId="1" r:id="rId1"/>
    <sheet name="Калинина 22" sheetId="2" r:id="rId2"/>
    <sheet name="Калинина 24" sheetId="3" r:id="rId3"/>
    <sheet name="Калинина 25" sheetId="4" r:id="rId4"/>
    <sheet name="Калинина 26" sheetId="5" r:id="rId5"/>
    <sheet name="Калинина 26 а" sheetId="6" r:id="rId6"/>
    <sheet name="Котовского 2" sheetId="7" r:id="rId7"/>
    <sheet name="Котовского 2 а" sheetId="8" r:id="rId8"/>
    <sheet name="Котовского 4" sheetId="9" r:id="rId9"/>
    <sheet name="Котовского 4 а" sheetId="10" r:id="rId10"/>
    <sheet name="Котовского 4 б" sheetId="11" r:id="rId11"/>
    <sheet name="Котовского 64" sheetId="12" r:id="rId12"/>
  </sheets>
  <definedNames/>
  <calcPr fullCalcOnLoad="1"/>
</workbook>
</file>

<file path=xl/sharedStrings.xml><?xml version="1.0" encoding="utf-8"?>
<sst xmlns="http://schemas.openxmlformats.org/spreadsheetml/2006/main" count="329" uniqueCount="46">
  <si>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</si>
  <si>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</si>
  <si>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</si>
  <si>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</si>
  <si>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</si>
  <si>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</si>
  <si>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</si>
  <si>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Установка  электросчетчиков (1 шт.)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</si>
  <si>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</si>
  <si>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</si>
  <si>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</si>
  <si>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</si>
  <si>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</si>
  <si>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</si>
  <si>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</si>
  <si>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</si>
  <si>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</si>
  <si>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</si>
  <si>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</si>
  <si>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</si>
  <si>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</si>
  <si>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Услуги управляющей компании ООО "Жилэкспо"</t>
  </si>
  <si>
    <t>Итого:</t>
  </si>
  <si>
    <t>ППР- сети водопровода</t>
  </si>
  <si>
    <t>Проверка вентканалов и дымоходов -  4 раза в год</t>
  </si>
  <si>
    <t>Установка  электросчетчиков</t>
  </si>
  <si>
    <t xml:space="preserve">Обслуживание тепловых узлов (ООО "Инжекомстрой") </t>
  </si>
  <si>
    <t>№ 25 по ул. Калинина п. Советский за 2011 год</t>
  </si>
  <si>
    <t>№ 24 по ул. Калинина п. Советский за 2011 год</t>
  </si>
  <si>
    <t>№ 22 по ул. Калинина п. Советский за 2011 год</t>
  </si>
  <si>
    <t>№ 20 по ул. Калинина п. Советский за 2011 год</t>
  </si>
  <si>
    <t>Проверка вентканалов -  1 раз в год</t>
  </si>
  <si>
    <t>№ 26 по ул. Калинина п. Советский за 2011 год</t>
  </si>
  <si>
    <t>№ 26 "а"  по ул. Калинина п. Советский за 2011 год</t>
  </si>
  <si>
    <t>Обслуживание тепловых узлов (ООО "Инжекомстрой")</t>
  </si>
  <si>
    <t>Установка  электросчетчиков (40 шт.)</t>
  </si>
  <si>
    <t>№ 2  по ул. Котовского п. Советский за 2011 год</t>
  </si>
  <si>
    <t>№ 2 "а"  по ул. Котовского п. Советский за 2011 год</t>
  </si>
  <si>
    <t>Установка  электросчетчиков (6 шт.)</t>
  </si>
  <si>
    <t>№ 4  по ул. Котовского п. Советский за 2011 год</t>
  </si>
  <si>
    <t>№ 4  "а" по ул. Котовского п. Советский за 2011 год</t>
  </si>
  <si>
    <t>Установка  электросчетчиков (10 шт.)</t>
  </si>
  <si>
    <t>№ 4  "б" по ул. Котовского п. Советский за 2011 год</t>
  </si>
  <si>
    <t>Установка  электросчетчиков (5 шт.)</t>
  </si>
  <si>
    <t>№ 64 по ул. Котовского п. Советский за 2011 год</t>
  </si>
  <si>
    <t>Проверка вентканалов и дымоходов -  2 раза в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</si>
</sst>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3" sqref="E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24</v>
      </c>
      <c r="C6" s="4">
        <f>11411.2</f>
        <v>11411.2</v>
      </c>
      <c r="D6" s="1"/>
      <c r="E6" s="1"/>
    </row>
    <row r="7" spans="1:5" ht="33.75" customHeight="1">
      <c r="A7" s="3">
        <v>2</v>
      </c>
      <c r="B7" s="5" t="s">
        <v>5</v>
      </c>
      <c r="C7" s="4">
        <f>583.57</f>
        <v>583.57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 t="s">
        <v>10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954</f>
        <v>954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f>2418</f>
        <v>2418</v>
      </c>
      <c r="D14" s="1"/>
      <c r="E14" s="1"/>
    </row>
    <row r="15" spans="1:5" ht="18.75">
      <c r="A15" s="3">
        <v>10</v>
      </c>
      <c r="B15" s="5" t="s">
        <v>14</v>
      </c>
      <c r="C15" s="4">
        <f>644.57</f>
        <v>644.57</v>
      </c>
      <c r="D15" s="1"/>
      <c r="E15" s="1"/>
    </row>
    <row r="16" spans="1:5" ht="18.75">
      <c r="A16" s="3">
        <v>11</v>
      </c>
      <c r="B16" s="5" t="s">
        <v>15</v>
      </c>
      <c r="C16" s="4">
        <f>5274</f>
        <v>5274</v>
      </c>
      <c r="D16" s="1"/>
      <c r="E16" s="1"/>
    </row>
    <row r="17" spans="1:5" ht="37.5">
      <c r="A17" s="3">
        <v>12</v>
      </c>
      <c r="B17" s="5" t="s">
        <v>16</v>
      </c>
      <c r="C17" s="4">
        <f>1976.33</f>
        <v>1976.33</v>
      </c>
      <c r="D17" s="1"/>
      <c r="E17" s="1"/>
    </row>
    <row r="18" spans="1:5" ht="18.75">
      <c r="A18" s="3">
        <v>13</v>
      </c>
      <c r="B18" s="5" t="s">
        <v>17</v>
      </c>
      <c r="C18" s="4">
        <f>3405.59</f>
        <v>3405.59</v>
      </c>
      <c r="D18" s="1"/>
      <c r="E18" s="1"/>
    </row>
    <row r="19" spans="1:5" ht="18.75">
      <c r="A19" s="3">
        <v>14</v>
      </c>
      <c r="B19" s="5" t="s">
        <v>18</v>
      </c>
      <c r="C19" s="4">
        <f>1334.72</f>
        <v>1334.72</v>
      </c>
      <c r="D19" s="1"/>
      <c r="E19" s="1"/>
    </row>
    <row r="20" spans="1:5" ht="18.75">
      <c r="A20" s="3">
        <v>15</v>
      </c>
      <c r="B20" s="5" t="s">
        <v>23</v>
      </c>
      <c r="C20" s="4">
        <f>1334.72</f>
        <v>1334.72</v>
      </c>
      <c r="D20" s="1"/>
      <c r="E20" s="1"/>
    </row>
    <row r="21" spans="1:5" ht="18.75">
      <c r="A21" s="3">
        <v>16</v>
      </c>
      <c r="B21" s="5" t="s">
        <v>19</v>
      </c>
      <c r="C21" s="4">
        <f>1334.72</f>
        <v>1334.72</v>
      </c>
      <c r="D21" s="1"/>
      <c r="E21" s="1"/>
    </row>
    <row r="22" spans="1:5" ht="18.75">
      <c r="A22" s="3">
        <v>17</v>
      </c>
      <c r="B22" s="5" t="s">
        <v>20</v>
      </c>
      <c r="C22" s="4">
        <f>14679</f>
        <v>14679</v>
      </c>
      <c r="D22" s="1"/>
      <c r="E22" s="1"/>
    </row>
    <row r="23" spans="1:5" ht="37.5">
      <c r="A23" s="3">
        <v>18</v>
      </c>
      <c r="B23" s="5" t="s">
        <v>21</v>
      </c>
      <c r="C23" s="4">
        <f>1822</f>
        <v>1822</v>
      </c>
      <c r="D23" s="1"/>
      <c r="E23" s="1"/>
    </row>
    <row r="24" spans="1:5" ht="18.75">
      <c r="A24" s="3"/>
      <c r="B24" s="6" t="s">
        <v>22</v>
      </c>
      <c r="C24" s="6">
        <f>SUM(C6:C23)</f>
        <v>48606.42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24</v>
      </c>
      <c r="C6" s="4">
        <f>11411.2</f>
        <v>11411.2</v>
      </c>
      <c r="D6" s="1"/>
      <c r="E6" s="1"/>
    </row>
    <row r="7" spans="1:5" ht="33.75" customHeight="1">
      <c r="A7" s="3">
        <v>2</v>
      </c>
      <c r="B7" s="5" t="s">
        <v>5</v>
      </c>
      <c r="C7" s="4">
        <f>1446.85</f>
        <v>1446.85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41</v>
      </c>
      <c r="C9" s="4">
        <f>1130</f>
        <v>1130</v>
      </c>
      <c r="D9" s="1"/>
      <c r="E9" s="1"/>
    </row>
    <row r="10" spans="1:5" ht="37.5">
      <c r="A10" s="3">
        <v>5</v>
      </c>
      <c r="B10" s="5" t="s">
        <v>8</v>
      </c>
      <c r="C10" s="4">
        <f>364</f>
        <v>364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1678</f>
        <v>1678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3609</f>
        <v>3609</v>
      </c>
      <c r="D13" s="1"/>
      <c r="E13" s="1"/>
    </row>
    <row r="14" spans="1:5" ht="33" customHeight="1">
      <c r="A14" s="3">
        <v>9</v>
      </c>
      <c r="B14" s="5" t="s">
        <v>13</v>
      </c>
      <c r="C14" s="4">
        <f>2737</f>
        <v>2737</v>
      </c>
      <c r="D14" s="1"/>
      <c r="E14" s="1"/>
    </row>
    <row r="15" spans="1:5" ht="18.75">
      <c r="A15" s="3">
        <v>10</v>
      </c>
      <c r="B15" s="5" t="s">
        <v>14</v>
      </c>
      <c r="C15" s="4">
        <f>5926.81</f>
        <v>5926.81</v>
      </c>
      <c r="D15" s="1"/>
      <c r="E15" s="1"/>
    </row>
    <row r="16" spans="1:5" ht="18.75">
      <c r="A16" s="3">
        <v>11</v>
      </c>
      <c r="B16" s="5" t="s">
        <v>15</v>
      </c>
      <c r="C16" s="4">
        <f>11407</f>
        <v>11407</v>
      </c>
      <c r="D16" s="1"/>
      <c r="E16" s="1"/>
    </row>
    <row r="17" spans="1:5" ht="37.5">
      <c r="A17" s="3">
        <v>12</v>
      </c>
      <c r="B17" s="5" t="s">
        <v>16</v>
      </c>
      <c r="C17" s="4">
        <f>3952.66</f>
        <v>3952.66</v>
      </c>
      <c r="D17" s="1"/>
      <c r="E17" s="1"/>
    </row>
    <row r="18" spans="1:5" ht="18.75">
      <c r="A18" s="3">
        <v>13</v>
      </c>
      <c r="B18" s="5" t="s">
        <v>17</v>
      </c>
      <c r="C18" s="4">
        <f>6811.18</f>
        <v>6811.18</v>
      </c>
      <c r="D18" s="1"/>
      <c r="E18" s="1"/>
    </row>
    <row r="19" spans="1:5" ht="18.75">
      <c r="A19" s="3">
        <v>14</v>
      </c>
      <c r="B19" s="5" t="s">
        <v>18</v>
      </c>
      <c r="C19" s="4">
        <f>4004.15</f>
        <v>4004.15</v>
      </c>
      <c r="D19" s="1"/>
      <c r="E19" s="1"/>
    </row>
    <row r="20" spans="1:5" ht="18.75">
      <c r="A20" s="3">
        <v>15</v>
      </c>
      <c r="B20" s="5" t="s">
        <v>23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19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20</v>
      </c>
      <c r="C22" s="4">
        <f>31745</f>
        <v>31745</v>
      </c>
      <c r="D22" s="1"/>
      <c r="E22" s="1"/>
    </row>
    <row r="23" spans="1:5" ht="37.5">
      <c r="A23" s="3">
        <v>18</v>
      </c>
      <c r="B23" s="5" t="s">
        <v>21</v>
      </c>
      <c r="C23" s="4">
        <f>3941</f>
        <v>3941</v>
      </c>
      <c r="D23" s="1"/>
      <c r="E23" s="1"/>
    </row>
    <row r="24" spans="1:5" ht="18.75">
      <c r="A24" s="3"/>
      <c r="B24" s="6" t="s">
        <v>22</v>
      </c>
      <c r="C24" s="6">
        <f>SUM(C6:C23)</f>
        <v>98734.75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24</v>
      </c>
      <c r="C6" s="4">
        <f>11411.2</f>
        <v>11411.2</v>
      </c>
      <c r="D6" s="1"/>
      <c r="E6" s="1"/>
    </row>
    <row r="7" spans="1:5" ht="33.75" customHeight="1">
      <c r="A7" s="3">
        <v>2</v>
      </c>
      <c r="B7" s="5" t="s">
        <v>5</v>
      </c>
      <c r="C7" s="4">
        <f>1484.44</f>
        <v>1484.44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43</v>
      </c>
      <c r="C9" s="4">
        <f>565</f>
        <v>565</v>
      </c>
      <c r="D9" s="1"/>
      <c r="E9" s="1"/>
    </row>
    <row r="10" spans="1:5" ht="37.5">
      <c r="A10" s="3">
        <v>5</v>
      </c>
      <c r="B10" s="5" t="s">
        <v>8</v>
      </c>
      <c r="C10" s="4">
        <f>364</f>
        <v>364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1988</f>
        <v>1988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600</f>
        <v>600</v>
      </c>
      <c r="D13" s="1"/>
      <c r="E13" s="1"/>
    </row>
    <row r="14" spans="1:5" ht="33" customHeight="1">
      <c r="A14" s="3">
        <v>9</v>
      </c>
      <c r="B14" s="5" t="s">
        <v>13</v>
      </c>
      <c r="C14" s="4">
        <f>7064</f>
        <v>7064</v>
      </c>
      <c r="D14" s="1"/>
      <c r="E14" s="1"/>
    </row>
    <row r="15" spans="1:5" ht="18.75">
      <c r="A15" s="3">
        <v>10</v>
      </c>
      <c r="B15" s="5" t="s">
        <v>14</v>
      </c>
      <c r="C15" s="4">
        <f>1451.18</f>
        <v>1451.18</v>
      </c>
      <c r="D15" s="1"/>
      <c r="E15" s="1"/>
    </row>
    <row r="16" spans="1:5" ht="18.75">
      <c r="A16" s="3">
        <v>11</v>
      </c>
      <c r="B16" s="5" t="s">
        <v>15</v>
      </c>
      <c r="C16" s="4">
        <f>11807</f>
        <v>11807</v>
      </c>
      <c r="D16" s="1"/>
      <c r="E16" s="1"/>
    </row>
    <row r="17" spans="1:5" ht="37.5">
      <c r="A17" s="3">
        <v>12</v>
      </c>
      <c r="B17" s="5" t="s">
        <v>16</v>
      </c>
      <c r="C17" s="4">
        <f>3952.66</f>
        <v>3952.66</v>
      </c>
      <c r="D17" s="1"/>
      <c r="E17" s="1"/>
    </row>
    <row r="18" spans="1:5" ht="18.75">
      <c r="A18" s="3">
        <v>13</v>
      </c>
      <c r="B18" s="5" t="s">
        <v>17</v>
      </c>
      <c r="C18" s="4">
        <f>6811.18</f>
        <v>6811.18</v>
      </c>
      <c r="D18" s="1"/>
      <c r="E18" s="1"/>
    </row>
    <row r="19" spans="1:5" ht="18.75">
      <c r="A19" s="3">
        <v>14</v>
      </c>
      <c r="B19" s="5" t="s">
        <v>18</v>
      </c>
      <c r="C19" s="4">
        <f>4004.15</f>
        <v>4004.15</v>
      </c>
      <c r="D19" s="1"/>
      <c r="E19" s="1"/>
    </row>
    <row r="20" spans="1:5" ht="18.75">
      <c r="A20" s="3">
        <v>15</v>
      </c>
      <c r="B20" s="5" t="s">
        <v>23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19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20</v>
      </c>
      <c r="C22" s="4">
        <f>32859</f>
        <v>32859</v>
      </c>
      <c r="D22" s="1"/>
      <c r="E22" s="1"/>
    </row>
    <row r="23" spans="1:5" ht="37.5">
      <c r="A23" s="3">
        <v>18</v>
      </c>
      <c r="B23" s="5" t="s">
        <v>21</v>
      </c>
      <c r="C23" s="4">
        <f>4079</f>
        <v>4079</v>
      </c>
      <c r="D23" s="1"/>
      <c r="E23" s="1"/>
    </row>
    <row r="24" spans="1:5" ht="18.75">
      <c r="A24" s="3"/>
      <c r="B24" s="6" t="s">
        <v>22</v>
      </c>
      <c r="C24" s="6">
        <f>SUM(C6:C23)</f>
        <v>97011.71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1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45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1798.38</f>
        <v>1798.38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7</v>
      </c>
      <c r="C9" s="4">
        <f>113</f>
        <v>113</v>
      </c>
      <c r="D9" s="1"/>
      <c r="E9" s="1"/>
    </row>
    <row r="10" spans="1:5" ht="37.5">
      <c r="A10" s="3">
        <v>5</v>
      </c>
      <c r="B10" s="5" t="s">
        <v>8</v>
      </c>
      <c r="C10" s="4">
        <f>436.8</f>
        <v>436.8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1908</f>
        <v>1908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17622</f>
        <v>17622</v>
      </c>
      <c r="D13" s="1"/>
      <c r="E13" s="1"/>
    </row>
    <row r="14" spans="1:5" ht="33" customHeight="1">
      <c r="A14" s="3">
        <v>9</v>
      </c>
      <c r="B14" s="5" t="s">
        <v>13</v>
      </c>
      <c r="C14" s="4">
        <f>16729</f>
        <v>16729</v>
      </c>
      <c r="D14" s="1"/>
      <c r="E14" s="1"/>
    </row>
    <row r="15" spans="1:5" ht="18.75">
      <c r="A15" s="3">
        <v>10</v>
      </c>
      <c r="B15" s="5" t="s">
        <v>14</v>
      </c>
      <c r="C15" s="4">
        <f>16823.1</f>
        <v>16823.1</v>
      </c>
      <c r="D15" s="1"/>
      <c r="E15" s="1"/>
    </row>
    <row r="16" spans="1:5" ht="18.75">
      <c r="A16" s="3">
        <v>11</v>
      </c>
      <c r="B16" s="5" t="s">
        <v>15</v>
      </c>
      <c r="C16" s="4">
        <f>14588</f>
        <v>14588</v>
      </c>
      <c r="D16" s="1"/>
      <c r="E16" s="1"/>
    </row>
    <row r="17" spans="1:5" ht="37.5">
      <c r="A17" s="3">
        <v>12</v>
      </c>
      <c r="B17" s="5" t="s">
        <v>16</v>
      </c>
      <c r="C17" s="4">
        <f>3952.66</f>
        <v>3952.66</v>
      </c>
      <c r="D17" s="1"/>
      <c r="E17" s="1"/>
    </row>
    <row r="18" spans="1:5" ht="18.75">
      <c r="A18" s="3">
        <v>13</v>
      </c>
      <c r="B18" s="5" t="s">
        <v>17</v>
      </c>
      <c r="C18" s="4">
        <f>6811.18</f>
        <v>6811.18</v>
      </c>
      <c r="D18" s="1"/>
      <c r="E18" s="1"/>
    </row>
    <row r="19" spans="1:5" ht="18.75">
      <c r="A19" s="3">
        <v>14</v>
      </c>
      <c r="B19" s="5" t="s">
        <v>18</v>
      </c>
      <c r="C19" s="4">
        <f>4004.15</f>
        <v>4004.15</v>
      </c>
      <c r="D19" s="1"/>
      <c r="E19" s="1"/>
    </row>
    <row r="20" spans="1:5" ht="18.75">
      <c r="A20" s="3">
        <v>15</v>
      </c>
      <c r="B20" s="5" t="s">
        <v>23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19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20</v>
      </c>
      <c r="C22" s="4">
        <f>40598</f>
        <v>40598</v>
      </c>
      <c r="D22" s="1"/>
      <c r="E22" s="1"/>
    </row>
    <row r="23" spans="1:5" ht="37.5">
      <c r="A23" s="3">
        <v>18</v>
      </c>
      <c r="B23" s="5" t="s">
        <v>21</v>
      </c>
      <c r="C23" s="4">
        <f>5040</f>
        <v>5040</v>
      </c>
      <c r="D23" s="1"/>
      <c r="E23" s="1"/>
    </row>
    <row r="24" spans="1:5" ht="18.75">
      <c r="A24" s="3"/>
      <c r="B24" s="6" t="s">
        <v>22</v>
      </c>
      <c r="C24" s="6">
        <f>SUM(C6:C23)</f>
        <v>144700.77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" sqref="A3:D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24</v>
      </c>
      <c r="C6" s="4">
        <f>11411.2</f>
        <v>11411.2</v>
      </c>
      <c r="D6" s="1"/>
      <c r="E6" s="1"/>
    </row>
    <row r="7" spans="1:5" ht="33.75" customHeight="1">
      <c r="A7" s="3">
        <v>2</v>
      </c>
      <c r="B7" s="5" t="s">
        <v>5</v>
      </c>
      <c r="C7" s="4">
        <f>614.02</f>
        <v>614.02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 t="s">
        <v>10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954</f>
        <v>954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737</f>
        <v>737</v>
      </c>
      <c r="D13" s="1"/>
      <c r="E13" s="1"/>
    </row>
    <row r="14" spans="1:5" ht="33" customHeight="1">
      <c r="A14" s="3">
        <v>9</v>
      </c>
      <c r="B14" s="5" t="s">
        <v>13</v>
      </c>
      <c r="C14" s="4">
        <f>11342</f>
        <v>11342</v>
      </c>
      <c r="D14" s="1"/>
      <c r="E14" s="1"/>
    </row>
    <row r="15" spans="1:5" ht="18.75">
      <c r="A15" s="3">
        <v>10</v>
      </c>
      <c r="B15" s="5" t="s">
        <v>14</v>
      </c>
      <c r="C15" s="4">
        <f>9291.79</f>
        <v>9291.79</v>
      </c>
      <c r="D15" s="1"/>
      <c r="E15" s="1"/>
    </row>
    <row r="16" spans="1:5" ht="18.75">
      <c r="A16" s="3">
        <v>11</v>
      </c>
      <c r="B16" s="5" t="s">
        <v>15</v>
      </c>
      <c r="C16" s="4">
        <f>5636</f>
        <v>5636</v>
      </c>
      <c r="D16" s="1"/>
      <c r="E16" s="1"/>
    </row>
    <row r="17" spans="1:5" ht="37.5">
      <c r="A17" s="3">
        <v>12</v>
      </c>
      <c r="B17" s="5" t="s">
        <v>16</v>
      </c>
      <c r="C17" s="4">
        <f>1976.33</f>
        <v>1976.33</v>
      </c>
      <c r="D17" s="1"/>
      <c r="E17" s="1"/>
    </row>
    <row r="18" spans="1:5" ht="18.75">
      <c r="A18" s="3">
        <v>13</v>
      </c>
      <c r="B18" s="5" t="s">
        <v>17</v>
      </c>
      <c r="C18" s="4">
        <f>3405.59</f>
        <v>3405.59</v>
      </c>
      <c r="D18" s="1"/>
      <c r="E18" s="1"/>
    </row>
    <row r="19" spans="1:5" ht="18.75">
      <c r="A19" s="3">
        <v>14</v>
      </c>
      <c r="B19" s="5" t="s">
        <v>18</v>
      </c>
      <c r="C19" s="4">
        <f>1334.72</f>
        <v>1334.72</v>
      </c>
      <c r="D19" s="1"/>
      <c r="E19" s="1"/>
    </row>
    <row r="20" spans="1:5" ht="18.75">
      <c r="A20" s="3">
        <v>15</v>
      </c>
      <c r="B20" s="5" t="s">
        <v>23</v>
      </c>
      <c r="C20" s="4">
        <f>1334.72</f>
        <v>1334.72</v>
      </c>
      <c r="D20" s="1"/>
      <c r="E20" s="1"/>
    </row>
    <row r="21" spans="1:5" ht="18.75">
      <c r="A21" s="3">
        <v>16</v>
      </c>
      <c r="B21" s="5" t="s">
        <v>19</v>
      </c>
      <c r="C21" s="4">
        <f>1334.72</f>
        <v>1334.72</v>
      </c>
      <c r="D21" s="1"/>
      <c r="E21" s="1"/>
    </row>
    <row r="22" spans="1:5" ht="18.75">
      <c r="A22" s="3">
        <v>17</v>
      </c>
      <c r="B22" s="5" t="s">
        <v>20</v>
      </c>
      <c r="C22" s="4">
        <f>15686</f>
        <v>15686</v>
      </c>
      <c r="D22" s="1"/>
      <c r="E22" s="1"/>
    </row>
    <row r="23" spans="1:5" ht="37.5">
      <c r="A23" s="3">
        <v>18</v>
      </c>
      <c r="B23" s="5" t="s">
        <v>21</v>
      </c>
      <c r="C23" s="4">
        <f>1947</f>
        <v>1947</v>
      </c>
      <c r="D23" s="1"/>
      <c r="E23" s="1"/>
    </row>
    <row r="24" spans="1:5" ht="18.75">
      <c r="A24" s="3"/>
      <c r="B24" s="6" t="s">
        <v>22</v>
      </c>
      <c r="C24" s="6">
        <f>SUM(C6:C23)</f>
        <v>68439.09000000001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" sqref="A3:D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24</v>
      </c>
      <c r="C6" s="4">
        <f>11411.2</f>
        <v>11411.2</v>
      </c>
      <c r="D6" s="1"/>
      <c r="E6" s="1"/>
    </row>
    <row r="7" spans="1:5" ht="33.75" customHeight="1">
      <c r="A7" s="3">
        <v>2</v>
      </c>
      <c r="B7" s="5" t="s">
        <v>5</v>
      </c>
      <c r="C7" s="4">
        <f>2494.3</f>
        <v>2494.3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364</f>
        <v>364</v>
      </c>
      <c r="D10" s="1"/>
      <c r="E10" s="1"/>
    </row>
    <row r="11" spans="1:5" ht="23.25" customHeight="1">
      <c r="A11" s="3">
        <v>6</v>
      </c>
      <c r="B11" s="5" t="s">
        <v>9</v>
      </c>
      <c r="C11" s="4">
        <f>2697</f>
        <v>2697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716</f>
        <v>716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f>533</f>
        <v>533</v>
      </c>
      <c r="D14" s="1"/>
      <c r="E14" s="1"/>
    </row>
    <row r="15" spans="1:5" ht="18.75">
      <c r="A15" s="3">
        <v>10</v>
      </c>
      <c r="B15" s="5" t="s">
        <v>14</v>
      </c>
      <c r="C15" s="4">
        <f>290.15</f>
        <v>290.15</v>
      </c>
      <c r="D15" s="1"/>
      <c r="E15" s="1"/>
    </row>
    <row r="16" spans="1:5" ht="18.75">
      <c r="A16" s="3">
        <v>11</v>
      </c>
      <c r="B16" s="5" t="s">
        <v>15</v>
      </c>
      <c r="C16" s="4">
        <f>13654</f>
        <v>13654</v>
      </c>
      <c r="D16" s="1"/>
      <c r="E16" s="1"/>
    </row>
    <row r="17" spans="1:5" ht="37.5">
      <c r="A17" s="3">
        <v>12</v>
      </c>
      <c r="B17" s="5" t="s">
        <v>16</v>
      </c>
      <c r="C17" s="4">
        <f>8587.53</f>
        <v>8587.53</v>
      </c>
      <c r="D17" s="1"/>
      <c r="E17" s="1"/>
    </row>
    <row r="18" spans="1:5" ht="37.5">
      <c r="A18" s="3">
        <v>13</v>
      </c>
      <c r="B18" s="5" t="s">
        <v>26</v>
      </c>
      <c r="C18" s="4">
        <f>14718.45</f>
        <v>14718.45</v>
      </c>
      <c r="D18" s="1"/>
      <c r="E18" s="1"/>
    </row>
    <row r="19" spans="1:5" ht="18.75">
      <c r="A19" s="3">
        <v>14</v>
      </c>
      <c r="B19" s="5" t="s">
        <v>17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18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23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19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20</v>
      </c>
      <c r="C23" s="4">
        <f>54697</f>
        <v>54697</v>
      </c>
      <c r="D23" s="1"/>
      <c r="E23" s="1"/>
    </row>
    <row r="24" spans="1:5" ht="37.5">
      <c r="A24" s="3">
        <v>19</v>
      </c>
      <c r="B24" s="5" t="s">
        <v>21</v>
      </c>
      <c r="C24" s="4">
        <f>6790</f>
        <v>6790</v>
      </c>
      <c r="D24" s="1"/>
      <c r="E24" s="1"/>
    </row>
    <row r="25" spans="1:5" ht="18.75">
      <c r="A25" s="3"/>
      <c r="B25" s="6" t="s">
        <v>22</v>
      </c>
      <c r="C25" s="6">
        <f>SUM(C6:C24)</f>
        <v>133206.09999999998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31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545.99</f>
        <v>545.99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 t="s">
        <v>10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239</f>
        <v>239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403</f>
        <v>403</v>
      </c>
      <c r="D13" s="1"/>
      <c r="E13" s="1"/>
    </row>
    <row r="14" spans="1:5" ht="33" customHeight="1">
      <c r="A14" s="3">
        <v>9</v>
      </c>
      <c r="B14" s="5" t="s">
        <v>13</v>
      </c>
      <c r="C14" s="4">
        <f>460</f>
        <v>460</v>
      </c>
      <c r="D14" s="1"/>
      <c r="E14" s="1"/>
    </row>
    <row r="15" spans="1:5" ht="18.75">
      <c r="A15" s="3">
        <v>10</v>
      </c>
      <c r="B15" s="5" t="s">
        <v>14</v>
      </c>
      <c r="C15" s="4">
        <f>1823.56</f>
        <v>1823.56</v>
      </c>
      <c r="D15" s="1"/>
      <c r="E15" s="1"/>
    </row>
    <row r="16" spans="1:5" ht="18.75">
      <c r="A16" s="3">
        <v>11</v>
      </c>
      <c r="B16" s="5" t="s">
        <v>15</v>
      </c>
      <c r="C16" s="4">
        <f>3069</f>
        <v>3069</v>
      </c>
      <c r="D16" s="1"/>
      <c r="E16" s="1"/>
    </row>
    <row r="17" spans="1:5" ht="37.5">
      <c r="A17" s="3">
        <v>12</v>
      </c>
      <c r="B17" s="5" t="s">
        <v>16</v>
      </c>
      <c r="C17" s="4" t="s">
        <v>10</v>
      </c>
      <c r="D17" s="1"/>
      <c r="E17" s="1"/>
    </row>
    <row r="18" spans="1:5" ht="18.75">
      <c r="A18" s="3">
        <v>13</v>
      </c>
      <c r="B18" s="5" t="s">
        <v>17</v>
      </c>
      <c r="C18" s="4">
        <f>3405.59</f>
        <v>3405.59</v>
      </c>
      <c r="D18" s="1"/>
      <c r="E18" s="1"/>
    </row>
    <row r="19" spans="1:5" ht="18.75">
      <c r="A19" s="3">
        <v>14</v>
      </c>
      <c r="B19" s="5" t="s">
        <v>18</v>
      </c>
      <c r="C19" s="4">
        <f>2669.43</f>
        <v>2669.43</v>
      </c>
      <c r="D19" s="1"/>
      <c r="E19" s="1"/>
    </row>
    <row r="20" spans="1:5" ht="18.75">
      <c r="A20" s="3">
        <v>15</v>
      </c>
      <c r="B20" s="5" t="s">
        <v>23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19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20</v>
      </c>
      <c r="C22" s="4">
        <f>8542</f>
        <v>8542</v>
      </c>
      <c r="D22" s="1"/>
      <c r="E22" s="1"/>
    </row>
    <row r="23" spans="1:5" ht="37.5">
      <c r="A23" s="3">
        <v>18</v>
      </c>
      <c r="B23" s="5" t="s">
        <v>21</v>
      </c>
      <c r="C23" s="4">
        <f>1060</f>
        <v>1060</v>
      </c>
      <c r="D23" s="1"/>
      <c r="E23" s="1"/>
    </row>
    <row r="24" spans="1:5" ht="18.75">
      <c r="A24" s="3"/>
      <c r="B24" s="6" t="s">
        <v>22</v>
      </c>
      <c r="C24" s="6">
        <f>SUM(C6:C23)</f>
        <v>31843.23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24</v>
      </c>
      <c r="C6" s="4">
        <f>11411.2</f>
        <v>11411.2</v>
      </c>
      <c r="D6" s="1"/>
      <c r="E6" s="1"/>
    </row>
    <row r="7" spans="1:5" ht="33.75" customHeight="1">
      <c r="A7" s="3">
        <v>2</v>
      </c>
      <c r="B7" s="5" t="s">
        <v>5</v>
      </c>
      <c r="C7" s="4">
        <f>2475.82</f>
        <v>2475.82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364</f>
        <v>364</v>
      </c>
      <c r="D10" s="1"/>
      <c r="E10" s="1"/>
    </row>
    <row r="11" spans="1:5" ht="23.25" customHeight="1">
      <c r="A11" s="3">
        <v>6</v>
      </c>
      <c r="B11" s="5" t="s">
        <v>9</v>
      </c>
      <c r="C11" s="4">
        <f>2697</f>
        <v>2697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2624</f>
        <v>2624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1044</f>
        <v>1044</v>
      </c>
      <c r="D13" s="1"/>
      <c r="E13" s="1"/>
    </row>
    <row r="14" spans="1:5" ht="33" customHeight="1">
      <c r="A14" s="3">
        <v>9</v>
      </c>
      <c r="B14" s="5" t="s">
        <v>13</v>
      </c>
      <c r="C14" s="4">
        <f>3573</f>
        <v>3573</v>
      </c>
      <c r="D14" s="1"/>
      <c r="E14" s="1"/>
    </row>
    <row r="15" spans="1:5" ht="18.75">
      <c r="A15" s="3">
        <v>10</v>
      </c>
      <c r="B15" s="5" t="s">
        <v>14</v>
      </c>
      <c r="C15" s="4">
        <f>4824.41</f>
        <v>4824.41</v>
      </c>
      <c r="D15" s="1"/>
      <c r="E15" s="1"/>
    </row>
    <row r="16" spans="1:5" ht="18.75">
      <c r="A16" s="3">
        <v>11</v>
      </c>
      <c r="B16" s="5" t="s">
        <v>15</v>
      </c>
      <c r="C16" s="4">
        <f>19318</f>
        <v>19318</v>
      </c>
      <c r="D16" s="1"/>
      <c r="E16" s="1"/>
    </row>
    <row r="17" spans="1:5" ht="37.5">
      <c r="A17" s="3">
        <v>12</v>
      </c>
      <c r="B17" s="5" t="s">
        <v>16</v>
      </c>
      <c r="C17" s="4">
        <f>8587.53</f>
        <v>8587.53</v>
      </c>
      <c r="D17" s="1"/>
      <c r="E17" s="1"/>
    </row>
    <row r="18" spans="1:5" ht="18.75">
      <c r="A18" s="3">
        <v>13</v>
      </c>
      <c r="B18" s="5" t="s">
        <v>17</v>
      </c>
      <c r="C18" s="4">
        <f>6811.18</f>
        <v>6811.18</v>
      </c>
      <c r="D18" s="1"/>
      <c r="E18" s="1"/>
    </row>
    <row r="19" spans="1:5" ht="18.75">
      <c r="A19" s="3">
        <v>14</v>
      </c>
      <c r="B19" s="5" t="s">
        <v>18</v>
      </c>
      <c r="C19" s="4">
        <f>5338.86</f>
        <v>5338.86</v>
      </c>
      <c r="D19" s="1"/>
      <c r="E19" s="1"/>
    </row>
    <row r="20" spans="1:5" ht="18.75">
      <c r="A20" s="3">
        <v>15</v>
      </c>
      <c r="B20" s="5" t="s">
        <v>23</v>
      </c>
      <c r="C20" s="4">
        <f>2669.86</f>
        <v>2669.86</v>
      </c>
      <c r="D20" s="1"/>
      <c r="E20" s="1"/>
    </row>
    <row r="21" spans="1:5" ht="18.75">
      <c r="A21" s="3">
        <v>16</v>
      </c>
      <c r="B21" s="5" t="s">
        <v>19</v>
      </c>
      <c r="C21" s="4">
        <f>2669.86</f>
        <v>2669.86</v>
      </c>
      <c r="D21" s="1"/>
      <c r="E21" s="1"/>
    </row>
    <row r="22" spans="1:5" ht="18.75">
      <c r="A22" s="3">
        <v>17</v>
      </c>
      <c r="B22" s="5" t="s">
        <v>20</v>
      </c>
      <c r="C22" s="4">
        <f>53763</f>
        <v>53763</v>
      </c>
      <c r="D22" s="1"/>
      <c r="E22" s="1"/>
    </row>
    <row r="23" spans="1:5" ht="37.5">
      <c r="A23" s="3">
        <v>18</v>
      </c>
      <c r="B23" s="5" t="s">
        <v>21</v>
      </c>
      <c r="C23" s="4">
        <f>6674</f>
        <v>6674</v>
      </c>
      <c r="D23" s="1"/>
      <c r="E23" s="1"/>
    </row>
    <row r="24" spans="1:5" ht="18.75">
      <c r="A24" s="3"/>
      <c r="B24" s="6" t="s">
        <v>22</v>
      </c>
      <c r="C24" s="6">
        <f>SUM(C6:C23)</f>
        <v>136985.72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E19" sqref="E19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24</v>
      </c>
      <c r="C6" s="4">
        <f>11411.2</f>
        <v>11411.2</v>
      </c>
      <c r="D6" s="1"/>
      <c r="E6" s="1"/>
    </row>
    <row r="7" spans="1:5" ht="33.75" customHeight="1">
      <c r="A7" s="3">
        <v>2</v>
      </c>
      <c r="B7" s="5" t="s">
        <v>5</v>
      </c>
      <c r="C7" s="4">
        <f>4701.53</f>
        <v>4701.53</v>
      </c>
      <c r="D7" s="1"/>
      <c r="E7" s="1"/>
    </row>
    <row r="8" spans="1:5" ht="24.75" customHeight="1">
      <c r="A8" s="3">
        <v>3</v>
      </c>
      <c r="B8" s="5" t="s">
        <v>6</v>
      </c>
      <c r="C8" s="4">
        <f>3564</f>
        <v>3564</v>
      </c>
      <c r="D8" s="1"/>
      <c r="E8" s="1"/>
    </row>
    <row r="9" spans="1:5" ht="23.25" customHeight="1">
      <c r="A9" s="3">
        <v>4</v>
      </c>
      <c r="B9" s="5" t="s">
        <v>35</v>
      </c>
      <c r="C9" s="4">
        <f>4520</f>
        <v>4520</v>
      </c>
      <c r="D9" s="1"/>
      <c r="E9" s="1"/>
    </row>
    <row r="10" spans="1:5" ht="37.5">
      <c r="A10" s="3">
        <v>5</v>
      </c>
      <c r="B10" s="5" t="s">
        <v>8</v>
      </c>
      <c r="C10" s="4">
        <f>686.4</f>
        <v>686.4</v>
      </c>
      <c r="D10" s="1"/>
      <c r="E10" s="1"/>
    </row>
    <row r="11" spans="1:5" ht="23.25" customHeight="1">
      <c r="A11" s="3">
        <v>6</v>
      </c>
      <c r="B11" s="5" t="s">
        <v>9</v>
      </c>
      <c r="C11" s="4">
        <f>3596.08</f>
        <v>3596.08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1940</f>
        <v>1940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273</f>
        <v>273</v>
      </c>
      <c r="D13" s="1"/>
      <c r="E13" s="1"/>
    </row>
    <row r="14" spans="1:5" ht="33" customHeight="1">
      <c r="A14" s="3">
        <v>9</v>
      </c>
      <c r="B14" s="5" t="s">
        <v>13</v>
      </c>
      <c r="C14" s="4">
        <f>9034</f>
        <v>9034</v>
      </c>
      <c r="D14" s="1"/>
      <c r="E14" s="1"/>
    </row>
    <row r="15" spans="1:5" ht="18.75">
      <c r="A15" s="3">
        <v>10</v>
      </c>
      <c r="B15" s="5" t="s">
        <v>14</v>
      </c>
      <c r="C15" s="4">
        <f>4553.88</f>
        <v>4553.88</v>
      </c>
      <c r="D15" s="1"/>
      <c r="E15" s="1"/>
    </row>
    <row r="16" spans="1:5" ht="18.75">
      <c r="A16" s="3">
        <v>11</v>
      </c>
      <c r="B16" s="5" t="s">
        <v>15</v>
      </c>
      <c r="C16" s="4">
        <f>36493</f>
        <v>36493</v>
      </c>
      <c r="D16" s="1"/>
      <c r="E16" s="1"/>
    </row>
    <row r="17" spans="1:5" ht="37.5">
      <c r="A17" s="3">
        <v>12</v>
      </c>
      <c r="B17" s="5" t="s">
        <v>16</v>
      </c>
      <c r="C17" s="4">
        <f>13182.67</f>
        <v>13182.67</v>
      </c>
      <c r="D17" s="1"/>
      <c r="E17" s="1"/>
    </row>
    <row r="18" spans="1:5" ht="37.5">
      <c r="A18" s="3">
        <v>13</v>
      </c>
      <c r="B18" s="5" t="s">
        <v>34</v>
      </c>
      <c r="C18" s="4">
        <f>14718.45</f>
        <v>14718.45</v>
      </c>
      <c r="D18" s="1"/>
      <c r="E18" s="1"/>
    </row>
    <row r="19" spans="1:5" ht="18.75">
      <c r="A19" s="3">
        <v>14</v>
      </c>
      <c r="B19" s="5" t="s">
        <v>17</v>
      </c>
      <c r="C19" s="4">
        <f>10216.77</f>
        <v>10216.77</v>
      </c>
      <c r="D19" s="1"/>
      <c r="E19" s="1"/>
    </row>
    <row r="20" spans="1:5" ht="18.75">
      <c r="A20" s="3">
        <v>15</v>
      </c>
      <c r="B20" s="5" t="s">
        <v>18</v>
      </c>
      <c r="C20" s="4">
        <f>5338.86</f>
        <v>5338.86</v>
      </c>
      <c r="D20" s="1"/>
      <c r="E20" s="1"/>
    </row>
    <row r="21" spans="1:5" ht="18.75">
      <c r="A21" s="3">
        <v>16</v>
      </c>
      <c r="B21" s="5" t="s">
        <v>23</v>
      </c>
      <c r="C21" s="4">
        <f>4004.15</f>
        <v>4004.15</v>
      </c>
      <c r="D21" s="1"/>
      <c r="E21" s="1"/>
    </row>
    <row r="22" spans="1:5" ht="18.75">
      <c r="A22" s="3">
        <v>17</v>
      </c>
      <c r="B22" s="5" t="s">
        <v>19</v>
      </c>
      <c r="C22" s="4">
        <f>4004.15</f>
        <v>4004.15</v>
      </c>
      <c r="D22" s="1"/>
      <c r="E22" s="1"/>
    </row>
    <row r="23" spans="1:5" ht="18.75">
      <c r="A23" s="3">
        <v>18</v>
      </c>
      <c r="B23" s="5" t="s">
        <v>20</v>
      </c>
      <c r="C23" s="4">
        <f>101561</f>
        <v>101561</v>
      </c>
      <c r="D23" s="1"/>
      <c r="E23" s="1"/>
    </row>
    <row r="24" spans="1:5" ht="37.5">
      <c r="A24" s="3">
        <v>19</v>
      </c>
      <c r="B24" s="5" t="s">
        <v>21</v>
      </c>
      <c r="C24" s="4">
        <f>12607</f>
        <v>12607</v>
      </c>
      <c r="D24" s="1"/>
      <c r="E24" s="1"/>
    </row>
    <row r="25" spans="1:5" ht="18.75">
      <c r="A25" s="3"/>
      <c r="B25" s="6" t="s">
        <v>22</v>
      </c>
      <c r="C25" s="6">
        <f>SUM(C6:C24)</f>
        <v>246406.13999999998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31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767.32</f>
        <v>767.32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 t="s">
        <v>10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690</f>
        <v>690</v>
      </c>
      <c r="D13" s="1"/>
      <c r="E13" s="1"/>
    </row>
    <row r="14" spans="1:5" ht="33" customHeight="1">
      <c r="A14" s="3">
        <v>9</v>
      </c>
      <c r="B14" s="5" t="s">
        <v>13</v>
      </c>
      <c r="C14" s="4">
        <f>14016</f>
        <v>14016</v>
      </c>
      <c r="D14" s="1"/>
      <c r="E14" s="1"/>
    </row>
    <row r="15" spans="1:5" ht="18.75">
      <c r="A15" s="3">
        <v>10</v>
      </c>
      <c r="B15" s="5" t="s">
        <v>14</v>
      </c>
      <c r="C15" s="4">
        <f>2508.97</f>
        <v>2508.97</v>
      </c>
      <c r="D15" s="1"/>
      <c r="E15" s="1"/>
    </row>
    <row r="16" spans="1:5" ht="18.75">
      <c r="A16" s="3">
        <v>11</v>
      </c>
      <c r="B16" s="5" t="s">
        <v>15</v>
      </c>
      <c r="C16" s="4">
        <f>6036</f>
        <v>6036</v>
      </c>
      <c r="D16" s="1"/>
      <c r="E16" s="1"/>
    </row>
    <row r="17" spans="1:5" ht="37.5">
      <c r="A17" s="3">
        <v>12</v>
      </c>
      <c r="B17" s="5" t="s">
        <v>16</v>
      </c>
      <c r="C17" s="4">
        <f>1976.33</f>
        <v>1976.33</v>
      </c>
      <c r="D17" s="1"/>
      <c r="E17" s="1"/>
    </row>
    <row r="18" spans="1:5" ht="18.75">
      <c r="A18" s="3">
        <v>13</v>
      </c>
      <c r="B18" s="5" t="s">
        <v>17</v>
      </c>
      <c r="C18" s="4">
        <f>3405.59</f>
        <v>3405.59</v>
      </c>
      <c r="D18" s="1"/>
      <c r="E18" s="1"/>
    </row>
    <row r="19" spans="1:5" ht="18.75">
      <c r="A19" s="3">
        <v>14</v>
      </c>
      <c r="B19" s="5" t="s">
        <v>18</v>
      </c>
      <c r="C19" s="4" t="s">
        <v>10</v>
      </c>
      <c r="D19" s="1"/>
      <c r="E19" s="1"/>
    </row>
    <row r="20" spans="1:5" ht="18.75">
      <c r="A20" s="3">
        <v>15</v>
      </c>
      <c r="B20" s="5" t="s">
        <v>23</v>
      </c>
      <c r="C20" s="4" t="s">
        <v>10</v>
      </c>
      <c r="D20" s="1"/>
      <c r="E20" s="1"/>
    </row>
    <row r="21" spans="1:5" ht="18.75">
      <c r="A21" s="3">
        <v>16</v>
      </c>
      <c r="B21" s="5" t="s">
        <v>19</v>
      </c>
      <c r="C21" s="4" t="s">
        <v>10</v>
      </c>
      <c r="D21" s="1"/>
      <c r="E21" s="1"/>
    </row>
    <row r="22" spans="1:5" ht="18.75">
      <c r="A22" s="3">
        <v>17</v>
      </c>
      <c r="B22" s="5" t="s">
        <v>20</v>
      </c>
      <c r="C22" s="4">
        <f>16797</f>
        <v>16797</v>
      </c>
      <c r="D22" s="1"/>
      <c r="E22" s="1"/>
    </row>
    <row r="23" spans="1:5" ht="37.5">
      <c r="A23" s="3">
        <v>18</v>
      </c>
      <c r="B23" s="5" t="s">
        <v>21</v>
      </c>
      <c r="C23" s="4">
        <f>2085</f>
        <v>2085</v>
      </c>
      <c r="D23" s="1"/>
      <c r="E23" s="1"/>
    </row>
    <row r="24" spans="1:5" ht="18.75">
      <c r="A24" s="3"/>
      <c r="B24" s="6" t="s">
        <v>22</v>
      </c>
      <c r="C24" s="6">
        <f>SUM(C6:C23)</f>
        <v>52569.01000000001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H6" sqref="G6:H6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24</v>
      </c>
      <c r="C6" s="4">
        <f>11411.2</f>
        <v>11411.2</v>
      </c>
      <c r="D6" s="1"/>
      <c r="E6" s="1"/>
    </row>
    <row r="7" spans="1:5" ht="33.75" customHeight="1">
      <c r="A7" s="3">
        <v>2</v>
      </c>
      <c r="B7" s="5" t="s">
        <v>5</v>
      </c>
      <c r="C7" s="4">
        <f>1479.82</f>
        <v>1479.82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38</v>
      </c>
      <c r="C9" s="4">
        <f>678</f>
        <v>678</v>
      </c>
      <c r="D9" s="1"/>
      <c r="E9" s="1"/>
    </row>
    <row r="10" spans="1:5" ht="37.5">
      <c r="A10" s="3">
        <v>5</v>
      </c>
      <c r="B10" s="5" t="s">
        <v>8</v>
      </c>
      <c r="C10" s="4">
        <f>364</f>
        <v>364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1590</f>
        <v>1590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465</f>
        <v>465</v>
      </c>
      <c r="D13" s="1"/>
      <c r="E13" s="1"/>
    </row>
    <row r="14" spans="1:5" ht="33" customHeight="1">
      <c r="A14" s="3">
        <v>9</v>
      </c>
      <c r="B14" s="5" t="s">
        <v>13</v>
      </c>
      <c r="C14" s="4">
        <f>7495</f>
        <v>7495</v>
      </c>
      <c r="D14" s="1"/>
      <c r="E14" s="1"/>
    </row>
    <row r="15" spans="1:5" ht="18.75">
      <c r="A15" s="3">
        <v>10</v>
      </c>
      <c r="B15" s="5" t="s">
        <v>14</v>
      </c>
      <c r="C15" s="4">
        <f>5474.4</f>
        <v>5474.4</v>
      </c>
      <c r="D15" s="1"/>
      <c r="E15" s="1"/>
    </row>
    <row r="16" spans="1:5" ht="18.75">
      <c r="A16" s="3">
        <v>11</v>
      </c>
      <c r="B16" s="5" t="s">
        <v>15</v>
      </c>
      <c r="C16" s="4">
        <f>11704</f>
        <v>11704</v>
      </c>
      <c r="D16" s="1"/>
      <c r="E16" s="1"/>
    </row>
    <row r="17" spans="1:5" ht="37.5">
      <c r="A17" s="3">
        <v>12</v>
      </c>
      <c r="B17" s="5" t="s">
        <v>16</v>
      </c>
      <c r="C17" s="4">
        <f>3952.66</f>
        <v>3952.66</v>
      </c>
      <c r="D17" s="1"/>
      <c r="E17" s="1"/>
    </row>
    <row r="18" spans="1:5" ht="18.75">
      <c r="A18" s="3">
        <v>13</v>
      </c>
      <c r="B18" s="5" t="s">
        <v>17</v>
      </c>
      <c r="C18" s="4">
        <f>6811.18</f>
        <v>6811.18</v>
      </c>
      <c r="D18" s="1"/>
      <c r="E18" s="1"/>
    </row>
    <row r="19" spans="1:5" ht="18.75">
      <c r="A19" s="3">
        <v>14</v>
      </c>
      <c r="B19" s="5" t="s">
        <v>18</v>
      </c>
      <c r="C19" s="4">
        <f>4004.15</f>
        <v>4004.15</v>
      </c>
      <c r="D19" s="1"/>
      <c r="E19" s="1"/>
    </row>
    <row r="20" spans="1:5" ht="18.75">
      <c r="A20" s="3">
        <v>15</v>
      </c>
      <c r="B20" s="5" t="s">
        <v>23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19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20</v>
      </c>
      <c r="C22" s="4">
        <f>32572</f>
        <v>32572</v>
      </c>
      <c r="D22" s="1"/>
      <c r="E22" s="1"/>
    </row>
    <row r="23" spans="1:5" ht="37.5">
      <c r="A23" s="3">
        <v>18</v>
      </c>
      <c r="B23" s="5" t="s">
        <v>21</v>
      </c>
      <c r="C23" s="4">
        <f>4043</f>
        <v>4043</v>
      </c>
      <c r="D23" s="1"/>
      <c r="E23" s="1"/>
    </row>
    <row r="24" spans="1:5" ht="18.75">
      <c r="A24" s="3"/>
      <c r="B24" s="6" t="s">
        <v>22</v>
      </c>
      <c r="C24" s="6">
        <f>SUM(C6:C23)</f>
        <v>100615.31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31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765.01</f>
        <v>765.01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7</v>
      </c>
      <c r="C9" s="4">
        <f>113</f>
        <v>113</v>
      </c>
      <c r="D9" s="1"/>
      <c r="E9" s="1"/>
    </row>
    <row r="10" spans="1:5" ht="37.5">
      <c r="A10" s="3">
        <v>5</v>
      </c>
      <c r="B10" s="5" t="s">
        <v>8</v>
      </c>
      <c r="C10" s="4" t="s">
        <v>10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639</f>
        <v>639</v>
      </c>
      <c r="D13" s="1"/>
      <c r="E13" s="1"/>
    </row>
    <row r="14" spans="1:5" ht="33" customHeight="1">
      <c r="A14" s="3">
        <v>9</v>
      </c>
      <c r="B14" s="5" t="s">
        <v>13</v>
      </c>
      <c r="C14" s="4">
        <f>412</f>
        <v>412</v>
      </c>
      <c r="D14" s="1"/>
      <c r="E14" s="1"/>
    </row>
    <row r="15" spans="1:5" ht="18.75">
      <c r="A15" s="3">
        <v>10</v>
      </c>
      <c r="B15" s="5" t="s">
        <v>14</v>
      </c>
      <c r="C15" s="4">
        <f>6758.48</f>
        <v>6758.48</v>
      </c>
      <c r="D15" s="1"/>
      <c r="E15" s="1"/>
    </row>
    <row r="16" spans="1:5" ht="18.75">
      <c r="A16" s="3">
        <v>11</v>
      </c>
      <c r="B16" s="5" t="s">
        <v>15</v>
      </c>
      <c r="C16" s="4">
        <f>6015</f>
        <v>6015</v>
      </c>
      <c r="D16" s="1"/>
      <c r="E16" s="1"/>
    </row>
    <row r="17" spans="1:5" ht="37.5">
      <c r="A17" s="3">
        <v>12</v>
      </c>
      <c r="B17" s="5" t="s">
        <v>16</v>
      </c>
      <c r="C17" s="4">
        <f>1976.33</f>
        <v>1976.33</v>
      </c>
      <c r="D17" s="1"/>
      <c r="E17" s="1"/>
    </row>
    <row r="18" spans="1:5" ht="18.75">
      <c r="A18" s="3">
        <v>13</v>
      </c>
      <c r="B18" s="5" t="s">
        <v>17</v>
      </c>
      <c r="C18" s="4">
        <f>3405.59</f>
        <v>3405.59</v>
      </c>
      <c r="D18" s="1"/>
      <c r="E18" s="1"/>
    </row>
    <row r="19" spans="1:5" ht="18.75">
      <c r="A19" s="3">
        <v>14</v>
      </c>
      <c r="B19" s="5" t="s">
        <v>18</v>
      </c>
      <c r="C19" s="4" t="s">
        <v>10</v>
      </c>
      <c r="D19" s="1"/>
      <c r="E19" s="1"/>
    </row>
    <row r="20" spans="1:5" ht="18.75">
      <c r="A20" s="3">
        <v>15</v>
      </c>
      <c r="B20" s="5" t="s">
        <v>23</v>
      </c>
      <c r="C20" s="4" t="s">
        <v>10</v>
      </c>
      <c r="D20" s="1"/>
      <c r="E20" s="1"/>
    </row>
    <row r="21" spans="1:5" ht="18.75">
      <c r="A21" s="3">
        <v>16</v>
      </c>
      <c r="B21" s="5" t="s">
        <v>19</v>
      </c>
      <c r="C21" s="4" t="s">
        <v>10</v>
      </c>
      <c r="D21" s="1"/>
      <c r="E21" s="1"/>
    </row>
    <row r="22" spans="1:5" ht="18.75">
      <c r="A22" s="3">
        <v>17</v>
      </c>
      <c r="B22" s="5" t="s">
        <v>20</v>
      </c>
      <c r="C22" s="4">
        <f>16739</f>
        <v>16739</v>
      </c>
      <c r="D22" s="1"/>
      <c r="E22" s="1"/>
    </row>
    <row r="23" spans="1:5" ht="37.5">
      <c r="A23" s="3">
        <v>18</v>
      </c>
      <c r="B23" s="5" t="s">
        <v>21</v>
      </c>
      <c r="C23" s="4">
        <f>2078</f>
        <v>2078</v>
      </c>
      <c r="D23" s="1"/>
      <c r="E23" s="1"/>
    </row>
    <row r="24" spans="1:5" ht="18.75">
      <c r="A24" s="3"/>
      <c r="B24" s="6" t="s">
        <v>22</v>
      </c>
      <c r="C24" s="6">
        <f>SUM(C6:C23)</f>
        <v>43188.21000000001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Пользователь3</cp:lastModifiedBy>
  <cp:lastPrinted>2012-03-20T06:32:12Z</cp:lastPrinted>
  <dcterms:modified xsi:type="dcterms:W3CDTF">2012-03-22T05:55:59Z</dcterms:modified>
  <cp:category/>
  <cp:version/>
  <cp:contentType/>
  <cp:contentStatus/>
</cp:coreProperties>
</file>