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tabRatio="702" activeTab="3"/>
  </bookViews>
  <sheets>
    <sheet name="29" sheetId="1" r:id="rId1"/>
    <sheet name="33" sheetId="2" r:id="rId2"/>
    <sheet name="39" sheetId="3" r:id="rId3"/>
    <sheet name="47" sheetId="4" r:id="rId4"/>
    <sheet name="47а" sheetId="5" r:id="rId5"/>
    <sheet name="49а" sheetId="6" r:id="rId6"/>
    <sheet name="51" sheetId="7" r:id="rId7"/>
    <sheet name="51а" sheetId="8" r:id="rId8"/>
    <sheet name="51б" sheetId="9" r:id="rId9"/>
    <sheet name="53" sheetId="10" r:id="rId10"/>
    <sheet name="53а" sheetId="11" r:id="rId11"/>
    <sheet name="53б" sheetId="12" r:id="rId12"/>
    <sheet name="53в" sheetId="13" r:id="rId13"/>
    <sheet name="55" sheetId="14" r:id="rId14"/>
    <sheet name="55а" sheetId="15" r:id="rId15"/>
    <sheet name="55б" sheetId="16" r:id="rId16"/>
    <sheet name="57" sheetId="17" r:id="rId17"/>
    <sheet name="57а" sheetId="18" r:id="rId18"/>
    <sheet name="59" sheetId="19" r:id="rId19"/>
  </sheets>
  <definedNames/>
  <calcPr fullCalcOnLoad="1"/>
</workbook>
</file>

<file path=xl/sharedStrings.xml><?xml version="1.0" encoding="utf-8"?>
<sst xmlns="http://schemas.openxmlformats.org/spreadsheetml/2006/main" count="1014" uniqueCount="111">
  <si>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</si>
  <si>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</si>
  <si>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</si>
  <si>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</si>
  <si>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</si>
  <si>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</si>
  <si>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</si>
  <si>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</si>
  <si>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</si>
  <si>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</si>
  <si>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</si>
  <si>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</si>
  <si>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шт.</t>
  </si>
  <si>
    <t>Итого затрат</t>
  </si>
  <si>
    <t>Смена эл. выключателя</t>
  </si>
  <si>
    <t>Смена эл. патрона</t>
  </si>
  <si>
    <t>Замена эл. проводки</t>
  </si>
  <si>
    <t>п.м.</t>
  </si>
  <si>
    <t>п.м</t>
  </si>
  <si>
    <t>м2</t>
  </si>
  <si>
    <t>Смена трубопроводов канализации д.50</t>
  </si>
  <si>
    <t>Смена трубопроводов канализации д.100</t>
  </si>
  <si>
    <t>Смена эл. проводки</t>
  </si>
  <si>
    <t>Подрядными организациями</t>
  </si>
  <si>
    <t>Ремонт входов в подъезды</t>
  </si>
  <si>
    <t>Смена эл. выключателей</t>
  </si>
  <si>
    <t>Ремонт деревянного поручня</t>
  </si>
  <si>
    <t>Ремонт входа в подъезд</t>
  </si>
  <si>
    <t>Установка эл. счетчика</t>
  </si>
  <si>
    <t>Смена эл. светильника</t>
  </si>
  <si>
    <t>Установка мусорного контейнера</t>
  </si>
  <si>
    <t>Отчет по текущему ремонту за 2012 год по жилому дому Лебедева,55 ООО "Домоуправление -16"</t>
  </si>
  <si>
    <t>Смена запорной арматуры</t>
  </si>
  <si>
    <t>Устройство пандуса у I подъезда</t>
  </si>
  <si>
    <t>Отчет по текущему ремонту за 2012 год по жилому дому Лебедева,57 ООО "Домоуправление -16"</t>
  </si>
  <si>
    <t>Смена ламп</t>
  </si>
  <si>
    <t>Окраска контейнеров</t>
  </si>
  <si>
    <t>Смена эл. розетки</t>
  </si>
  <si>
    <t>Ремонт груп. щитков на лестн. клетке</t>
  </si>
  <si>
    <t>Ремонт груп. щитков на лест. клетках</t>
  </si>
  <si>
    <t>Смена светильников на лест. клетках</t>
  </si>
  <si>
    <t>Ремонт запорной арматуры</t>
  </si>
  <si>
    <t>Смена запорной арматурой</t>
  </si>
  <si>
    <t xml:space="preserve">Ремонт груп. щитков на лестн. клетке </t>
  </si>
  <si>
    <t>Смена эл.проводки</t>
  </si>
  <si>
    <t>Смена эл.патронов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</si>
  <si>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</si>
  <si>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</si>
  <si>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</si>
  <si>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</si>
  <si>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</si>
  <si>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</si>
  <si>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</si>
  <si>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</si>
  <si>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</si>
  <si>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</si>
  <si>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</si>
  <si>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</si>
  <si>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рулонной кровли</t>
  </si>
  <si>
    <t>Смена внутренних трубопроводов</t>
  </si>
  <si>
    <t>Ремонт остекления лестн клеток</t>
  </si>
  <si>
    <t>Ремонт остекления лестничных клеток</t>
  </si>
  <si>
    <t>Смена розетки</t>
  </si>
  <si>
    <t>Заделка выбоин в полах входа</t>
  </si>
  <si>
    <t>м</t>
  </si>
  <si>
    <t>Прочие затраты</t>
  </si>
  <si>
    <t>Ремонт кровли из металла</t>
  </si>
  <si>
    <t>Смена сгонов</t>
  </si>
  <si>
    <t>Изоляция трубопроводов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</si>
  <si>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</si>
  <si>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Косм. ремонт после затопления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</si>
  <si>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</si>
  <si>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Привоз торфа</t>
  </si>
  <si>
    <t>тн</t>
  </si>
  <si>
    <t>Смена трубопроводов канализации д. 100 мм</t>
  </si>
  <si>
    <t>Ремонт груп.щитков на лестн.клетках</t>
  </si>
  <si>
    <t>Заделка выбоин в полах</t>
  </si>
  <si>
    <t>Косм.ремонт лестн.клеток</t>
  </si>
  <si>
    <t>Привоз песка</t>
  </si>
  <si>
    <t>Подрядным способом</t>
  </si>
  <si>
    <t>Утепление и герметизация межпанельных швов</t>
  </si>
  <si>
    <t>Косметический ремонт лестн.клетки</t>
  </si>
  <si>
    <t>Ремонт межпанельных швов</t>
  </si>
  <si>
    <t>Смена эл.выключателей</t>
  </si>
  <si>
    <t>Смена эл.патрона</t>
  </si>
  <si>
    <t>Смена эл.плафона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</si>
  <si>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</si>
  <si>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Лебедева,29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</si>
  <si>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Лебедева,33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</si>
  <si>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Ремонт кровли из металлопрофиля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</si>
  <si>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Лебедева,39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</si>
  <si>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Лебедева,47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</si>
  <si>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Лебедева,47а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</si>
  <si>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Лебедева,49а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</si>
  <si>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Лебедева,51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</si>
  <si>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Лебедева,51а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</si>
  <si>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Лебедева,51б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</si>
  <si>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Лебедева,53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</si>
  <si>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Подрядной организацией</t>
  </si>
  <si>
    <t>Косметический ремонт лестничных клеток</t>
  </si>
  <si>
    <t>Ремонт кровли балконных козырьков</t>
  </si>
  <si>
    <t>под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</si>
  <si>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Лебедева,53а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</si>
  <si>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Лебедева,53б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</si>
  <si>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Лебедева,53в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</si>
  <si>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Лебедева,55а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</si>
  <si>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Лебедева,55б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</si>
  <si>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Лебедева,57а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</si>
  <si>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Лебедева,59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</si>
  <si>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Ремонт остекления на лестничных клетках</t>
  </si>
  <si>
    <t>Установка рам на лестничных клетках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</si>
</sst>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"/>
    <numFmt numFmtId="167" formatCode="0.0000"/>
    <numFmt numFmtId="168" formatCode="0.000;[Red]0.000"/>
    <numFmt numFmtId="169" formatCode="0.0000;[Red]0.0000"/>
    <numFmt numFmtId="170" formatCode="0.0;[Red]0.0"/>
    <numFmt numFmtId="171" formatCode="0;[Red]0"/>
  </numFmts>
  <fonts count="48">
    <font>
      <sz val="11"/>
      <color theme="1"/>
      <name val="Roman"/>
      <family val="2"/>
    </font>
    <font>
      <sz val="11"/>
      <color indexed="8"/>
      <name val="Roman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3" fillId="0" borderId="10" xfId="83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3" fillId="33" borderId="11" xfId="89" applyFont="1" applyFill="1" applyBorder="1" applyAlignment="1">
      <alignment horizontal="center" vertical="center"/>
      <protection/>
    </xf>
    <xf numFmtId="0" fontId="5" fillId="33" borderId="11" xfId="89" applyFont="1" applyFill="1" applyBorder="1" applyAlignment="1">
      <alignment horizontal="center" vertical="center"/>
      <protection/>
    </xf>
    <xf numFmtId="0" fontId="5" fillId="33" borderId="11" xfId="92" applyFont="1" applyFill="1" applyBorder="1" applyAlignment="1">
      <alignment horizontal="center" vertical="center"/>
      <protection/>
    </xf>
    <xf numFmtId="0" fontId="5" fillId="33" borderId="11" xfId="94" applyFont="1" applyFill="1" applyBorder="1" applyAlignment="1">
      <alignment horizontal="center" vertical="center"/>
      <protection/>
    </xf>
    <xf numFmtId="0" fontId="5" fillId="33" borderId="11" xfId="94" applyFont="1" applyFill="1" applyBorder="1" applyAlignment="1">
      <alignment horizontal="left" vertical="center" wrapText="1"/>
      <protection/>
    </xf>
    <xf numFmtId="0" fontId="5" fillId="33" borderId="11" xfId="75" applyFont="1" applyFill="1" applyBorder="1" applyAlignment="1">
      <alignment horizontal="center" vertical="center"/>
      <protection/>
    </xf>
    <xf numFmtId="0" fontId="5" fillId="33" borderId="11" xfId="76" applyFont="1" applyFill="1" applyBorder="1" applyAlignment="1">
      <alignment horizontal="center" vertical="center"/>
      <protection/>
    </xf>
    <xf numFmtId="0" fontId="5" fillId="33" borderId="11" xfId="77" applyFont="1" applyFill="1" applyBorder="1" applyAlignment="1">
      <alignment horizontal="center" vertical="center"/>
      <protection/>
    </xf>
    <xf numFmtId="0" fontId="5" fillId="33" borderId="11" xfId="80" applyFont="1" applyFill="1" applyBorder="1" applyAlignment="1">
      <alignment horizontal="center" vertical="center"/>
      <protection/>
    </xf>
    <xf numFmtId="0" fontId="5" fillId="33" borderId="11" xfId="81" applyFont="1" applyFill="1" applyBorder="1" applyAlignment="1">
      <alignment horizontal="center" vertical="center"/>
      <protection/>
    </xf>
    <xf numFmtId="0" fontId="5" fillId="33" borderId="11" xfId="82" applyFont="1" applyFill="1" applyBorder="1" applyAlignment="1">
      <alignment horizontal="center" vertical="center"/>
      <protection/>
    </xf>
    <xf numFmtId="0" fontId="5" fillId="33" borderId="11" xfId="84" applyFont="1" applyFill="1" applyBorder="1" applyAlignment="1">
      <alignment horizontal="center" vertical="center"/>
      <protection/>
    </xf>
    <xf numFmtId="0" fontId="5" fillId="33" borderId="11" xfId="85" applyFont="1" applyFill="1" applyBorder="1" applyAlignment="1">
      <alignment horizontal="center" vertical="center"/>
      <protection/>
    </xf>
    <xf numFmtId="0" fontId="5" fillId="33" borderId="11" xfId="87" applyFont="1" applyFill="1" applyBorder="1" applyAlignment="1">
      <alignment horizontal="center" vertical="center"/>
      <protection/>
    </xf>
    <xf numFmtId="0" fontId="5" fillId="0" borderId="11" xfId="88" applyFont="1" applyBorder="1">
      <alignment/>
      <protection/>
    </xf>
    <xf numFmtId="0" fontId="3" fillId="0" borderId="0" xfId="95" applyFont="1" applyBorder="1">
      <alignment/>
      <protection/>
    </xf>
    <xf numFmtId="0" fontId="3" fillId="33" borderId="12" xfId="89" applyFont="1" applyFill="1" applyBorder="1" applyAlignment="1">
      <alignment horizontal="center" vertical="center"/>
      <protection/>
    </xf>
    <xf numFmtId="0" fontId="3" fillId="34" borderId="12" xfId="89" applyFont="1" applyFill="1" applyBorder="1" applyAlignment="1">
      <alignment horizontal="left" vertical="center" wrapText="1"/>
      <protection/>
    </xf>
    <xf numFmtId="0" fontId="3" fillId="33" borderId="13" xfId="89" applyFont="1" applyFill="1" applyBorder="1" applyAlignment="1">
      <alignment horizontal="center" vertical="center"/>
      <protection/>
    </xf>
    <xf numFmtId="0" fontId="3" fillId="34" borderId="11" xfId="77" applyFont="1" applyFill="1" applyBorder="1" applyAlignment="1">
      <alignment horizontal="center" vertical="center"/>
      <protection/>
    </xf>
    <xf numFmtId="0" fontId="3" fillId="34" borderId="11" xfId="79" applyFont="1" applyFill="1" applyBorder="1" applyAlignment="1">
      <alignment horizontal="left" vertical="center" wrapText="1"/>
      <protection/>
    </xf>
    <xf numFmtId="0" fontId="3" fillId="0" borderId="11" xfId="81" applyFont="1" applyBorder="1" applyAlignment="1">
      <alignment horizontal="right"/>
      <protection/>
    </xf>
    <xf numFmtId="2" fontId="3" fillId="34" borderId="11" xfId="54" applyNumberFormat="1" applyFont="1" applyFill="1" applyBorder="1" applyAlignment="1">
      <alignment horizontal="right" vertical="center"/>
    </xf>
    <xf numFmtId="2" fontId="3" fillId="0" borderId="11" xfId="89" applyNumberFormat="1" applyFont="1" applyBorder="1" applyAlignment="1">
      <alignment horizontal="right" vertical="center"/>
      <protection/>
    </xf>
    <xf numFmtId="0" fontId="3" fillId="0" borderId="11" xfId="89" applyFont="1" applyBorder="1" applyAlignment="1">
      <alignment horizontal="right"/>
      <protection/>
    </xf>
    <xf numFmtId="0" fontId="3" fillId="0" borderId="11" xfId="88" applyFont="1" applyBorder="1" applyAlignment="1">
      <alignment horizontal="right"/>
      <protection/>
    </xf>
    <xf numFmtId="164" fontId="3" fillId="0" borderId="11" xfId="82" applyNumberFormat="1" applyFont="1" applyBorder="1" applyAlignment="1">
      <alignment horizontal="right" vertical="center"/>
      <protection/>
    </xf>
    <xf numFmtId="0" fontId="3" fillId="0" borderId="11" xfId="82" applyFont="1" applyBorder="1" applyAlignment="1">
      <alignment horizontal="right"/>
      <protection/>
    </xf>
    <xf numFmtId="164" fontId="3" fillId="0" borderId="11" xfId="84" applyNumberFormat="1" applyFont="1" applyBorder="1" applyAlignment="1">
      <alignment horizontal="right" vertical="center"/>
      <protection/>
    </xf>
    <xf numFmtId="0" fontId="3" fillId="0" borderId="11" xfId="84" applyFont="1" applyBorder="1" applyAlignment="1">
      <alignment horizontal="right"/>
      <protection/>
    </xf>
    <xf numFmtId="164" fontId="7" fillId="0" borderId="11" xfId="84" applyNumberFormat="1" applyFont="1" applyBorder="1" applyAlignment="1">
      <alignment horizontal="right" vertical="center"/>
      <protection/>
    </xf>
    <xf numFmtId="0" fontId="3" fillId="0" borderId="11" xfId="85" applyFont="1" applyBorder="1" applyAlignment="1">
      <alignment horizontal="right"/>
      <protection/>
    </xf>
    <xf numFmtId="0" fontId="3" fillId="0" borderId="11" xfId="86" applyFont="1" applyBorder="1" applyAlignment="1">
      <alignment horizontal="right"/>
      <protection/>
    </xf>
    <xf numFmtId="0" fontId="3" fillId="0" borderId="11" xfId="86" applyFont="1" applyBorder="1" applyAlignment="1">
      <alignment horizontal="right" vertical="center" wrapText="1"/>
      <protection/>
    </xf>
    <xf numFmtId="0" fontId="3" fillId="0" borderId="11" xfId="87" applyFont="1" applyBorder="1" applyAlignment="1">
      <alignment horizontal="right"/>
      <protection/>
    </xf>
    <xf numFmtId="0" fontId="46" fillId="0" borderId="11" xfId="0" applyFont="1" applyBorder="1" applyAlignment="1">
      <alignment horizontal="right"/>
    </xf>
    <xf numFmtId="164" fontId="3" fillId="0" borderId="11" xfId="92" applyNumberFormat="1" applyFont="1" applyBorder="1" applyAlignment="1">
      <alignment horizontal="right" vertical="center"/>
      <protection/>
    </xf>
    <xf numFmtId="0" fontId="3" fillId="0" borderId="11" xfId="92" applyFont="1" applyBorder="1" applyAlignment="1">
      <alignment horizontal="right"/>
      <protection/>
    </xf>
    <xf numFmtId="2" fontId="5" fillId="0" borderId="11" xfId="94" applyNumberFormat="1" applyFont="1" applyBorder="1" applyAlignment="1">
      <alignment horizontal="right"/>
      <protection/>
    </xf>
    <xf numFmtId="0" fontId="3" fillId="0" borderId="11" xfId="95" applyFont="1" applyBorder="1" applyAlignment="1">
      <alignment horizontal="right"/>
      <protection/>
    </xf>
    <xf numFmtId="0" fontId="3" fillId="0" borderId="11" xfId="95" applyFont="1" applyBorder="1" applyAlignment="1">
      <alignment horizontal="right" vertical="center" wrapText="1"/>
      <protection/>
    </xf>
    <xf numFmtId="0" fontId="3" fillId="0" borderId="11" xfId="73" applyFont="1" applyBorder="1" applyAlignment="1">
      <alignment horizontal="right"/>
      <protection/>
    </xf>
    <xf numFmtId="0" fontId="3" fillId="0" borderId="11" xfId="75" applyFont="1" applyBorder="1" applyAlignment="1">
      <alignment horizontal="right"/>
      <protection/>
    </xf>
    <xf numFmtId="0" fontId="3" fillId="0" borderId="11" xfId="76" applyFont="1" applyBorder="1" applyAlignment="1">
      <alignment horizontal="right"/>
      <protection/>
    </xf>
    <xf numFmtId="0" fontId="3" fillId="0" borderId="11" xfId="77" applyFont="1" applyBorder="1" applyAlignment="1">
      <alignment horizontal="right"/>
      <protection/>
    </xf>
    <xf numFmtId="2" fontId="3" fillId="34" borderId="11" xfId="77" applyNumberFormat="1" applyFont="1" applyFill="1" applyBorder="1" applyAlignment="1">
      <alignment horizontal="right"/>
      <protection/>
    </xf>
    <xf numFmtId="2" fontId="3" fillId="0" borderId="11" xfId="78" applyNumberFormat="1" applyFont="1" applyBorder="1" applyAlignment="1">
      <alignment horizontal="right"/>
      <protection/>
    </xf>
    <xf numFmtId="0" fontId="3" fillId="0" borderId="11" xfId="78" applyFont="1" applyBorder="1" applyAlignment="1">
      <alignment horizontal="right"/>
      <protection/>
    </xf>
    <xf numFmtId="0" fontId="3" fillId="0" borderId="11" xfId="78" applyFont="1" applyBorder="1" applyAlignment="1">
      <alignment horizontal="right" vertical="center" wrapText="1"/>
      <protection/>
    </xf>
    <xf numFmtId="0" fontId="3" fillId="0" borderId="11" xfId="79" applyFont="1" applyBorder="1" applyAlignment="1">
      <alignment horizontal="right"/>
      <protection/>
    </xf>
    <xf numFmtId="0" fontId="3" fillId="0" borderId="11" xfId="80" applyFont="1" applyBorder="1" applyAlignment="1">
      <alignment horizontal="right"/>
      <protection/>
    </xf>
    <xf numFmtId="164" fontId="3" fillId="0" borderId="11" xfId="80" applyNumberFormat="1" applyFont="1" applyBorder="1" applyAlignment="1">
      <alignment horizontal="right" vertical="center"/>
      <protection/>
    </xf>
    <xf numFmtId="0" fontId="3" fillId="34" borderId="12" xfId="89" applyFont="1" applyFill="1" applyBorder="1" applyAlignment="1">
      <alignment horizontal="left" vertical="center" wrapText="1"/>
      <protection/>
    </xf>
    <xf numFmtId="0" fontId="46" fillId="34" borderId="11" xfId="0" applyFont="1" applyFill="1" applyBorder="1" applyAlignment="1">
      <alignment horizontal="center"/>
    </xf>
    <xf numFmtId="2" fontId="46" fillId="34" borderId="11" xfId="0" applyNumberFormat="1" applyFont="1" applyFill="1" applyBorder="1" applyAlignment="1">
      <alignment horizontal="right" vertical="center"/>
    </xf>
    <xf numFmtId="2" fontId="46" fillId="34" borderId="11" xfId="0" applyNumberFormat="1" applyFont="1" applyFill="1" applyBorder="1" applyAlignment="1">
      <alignment horizontal="right"/>
    </xf>
    <xf numFmtId="0" fontId="46" fillId="34" borderId="11" xfId="0" applyFont="1" applyFill="1" applyBorder="1" applyAlignment="1">
      <alignment horizontal="right"/>
    </xf>
    <xf numFmtId="0" fontId="3" fillId="34" borderId="11" xfId="89" applyFont="1" applyFill="1" applyBorder="1" applyAlignment="1">
      <alignment horizontal="center" vertical="center"/>
      <protection/>
    </xf>
    <xf numFmtId="2" fontId="3" fillId="34" borderId="11" xfId="89" applyNumberFormat="1" applyFont="1" applyFill="1" applyBorder="1" applyAlignment="1">
      <alignment horizontal="right" vertical="center"/>
      <protection/>
    </xf>
    <xf numFmtId="0" fontId="3" fillId="34" borderId="11" xfId="89" applyFont="1" applyFill="1" applyBorder="1" applyAlignment="1">
      <alignment horizontal="right"/>
      <protection/>
    </xf>
    <xf numFmtId="0" fontId="3" fillId="34" borderId="11" xfId="92" applyFont="1" applyFill="1" applyBorder="1" applyAlignment="1">
      <alignment horizontal="center" vertical="center"/>
      <protection/>
    </xf>
    <xf numFmtId="0" fontId="3" fillId="34" borderId="11" xfId="92" applyFont="1" applyFill="1" applyBorder="1" applyAlignment="1">
      <alignment horizontal="right" vertical="center"/>
      <protection/>
    </xf>
    <xf numFmtId="164" fontId="3" fillId="34" borderId="11" xfId="92" applyNumberFormat="1" applyFont="1" applyFill="1" applyBorder="1" applyAlignment="1">
      <alignment horizontal="right" vertical="center"/>
      <protection/>
    </xf>
    <xf numFmtId="0" fontId="3" fillId="34" borderId="11" xfId="92" applyFont="1" applyFill="1" applyBorder="1" applyAlignment="1">
      <alignment horizontal="right"/>
      <protection/>
    </xf>
    <xf numFmtId="164" fontId="3" fillId="34" borderId="11" xfId="59" applyNumberFormat="1" applyFont="1" applyFill="1" applyBorder="1" applyAlignment="1">
      <alignment horizontal="right" vertical="center"/>
    </xf>
    <xf numFmtId="164" fontId="7" fillId="34" borderId="11" xfId="92" applyNumberFormat="1" applyFont="1" applyFill="1" applyBorder="1" applyAlignment="1">
      <alignment horizontal="right" vertical="center"/>
      <protection/>
    </xf>
    <xf numFmtId="2" fontId="3" fillId="34" borderId="11" xfId="89" applyNumberFormat="1" applyFont="1" applyFill="1" applyBorder="1" applyAlignment="1">
      <alignment horizontal="right"/>
      <protection/>
    </xf>
    <xf numFmtId="0" fontId="46" fillId="34" borderId="11" xfId="89" applyFont="1" applyFill="1" applyBorder="1" applyAlignment="1">
      <alignment horizontal="right"/>
      <protection/>
    </xf>
    <xf numFmtId="0" fontId="3" fillId="34" borderId="11" xfId="95" applyFont="1" applyFill="1" applyBorder="1" applyAlignment="1">
      <alignment horizontal="center" vertical="center"/>
      <protection/>
    </xf>
    <xf numFmtId="2" fontId="3" fillId="34" borderId="11" xfId="95" applyNumberFormat="1" applyFont="1" applyFill="1" applyBorder="1" applyAlignment="1">
      <alignment horizontal="right"/>
      <protection/>
    </xf>
    <xf numFmtId="2" fontId="3" fillId="34" borderId="11" xfId="95" applyNumberFormat="1" applyFont="1" applyFill="1" applyBorder="1" applyAlignment="1">
      <alignment horizontal="right" vertical="center"/>
      <protection/>
    </xf>
    <xf numFmtId="2" fontId="3" fillId="34" borderId="11" xfId="95" applyNumberFormat="1" applyFont="1" applyFill="1" applyBorder="1" applyAlignment="1">
      <alignment horizontal="right" vertical="center" wrapText="1"/>
      <protection/>
    </xf>
    <xf numFmtId="0" fontId="46" fillId="34" borderId="11" xfId="95" applyFont="1" applyFill="1" applyBorder="1" applyAlignment="1">
      <alignment horizontal="right"/>
      <protection/>
    </xf>
    <xf numFmtId="2" fontId="3" fillId="34" borderId="11" xfId="62" applyNumberFormat="1" applyFont="1" applyFill="1" applyBorder="1" applyAlignment="1">
      <alignment horizontal="right" vertical="center"/>
    </xf>
    <xf numFmtId="2" fontId="46" fillId="34" borderId="11" xfId="95" applyNumberFormat="1" applyFont="1" applyFill="1" applyBorder="1" applyAlignment="1">
      <alignment horizontal="right"/>
      <protection/>
    </xf>
    <xf numFmtId="0" fontId="3" fillId="34" borderId="11" xfId="95" applyFont="1" applyFill="1" applyBorder="1" applyAlignment="1">
      <alignment horizontal="right" vertical="center"/>
      <protection/>
    </xf>
    <xf numFmtId="0" fontId="3" fillId="34" borderId="12" xfId="89" applyFont="1" applyFill="1" applyBorder="1" applyAlignment="1">
      <alignment horizontal="center" vertical="center"/>
      <protection/>
    </xf>
    <xf numFmtId="0" fontId="46" fillId="34" borderId="11" xfId="95" applyFont="1" applyFill="1" applyBorder="1" applyAlignment="1">
      <alignment horizontal="right" vertical="center" wrapText="1"/>
      <protection/>
    </xf>
    <xf numFmtId="0" fontId="5" fillId="34" borderId="11" xfId="95" applyFont="1" applyFill="1" applyBorder="1" applyAlignment="1">
      <alignment horizontal="left" vertical="center" wrapText="1"/>
      <protection/>
    </xf>
    <xf numFmtId="0" fontId="3" fillId="34" borderId="11" xfId="73" applyFont="1" applyFill="1" applyBorder="1" applyAlignment="1">
      <alignment horizontal="center" vertical="center"/>
      <protection/>
    </xf>
    <xf numFmtId="0" fontId="3" fillId="34" borderId="11" xfId="73" applyFont="1" applyFill="1" applyBorder="1" applyAlignment="1">
      <alignment horizontal="right"/>
      <protection/>
    </xf>
    <xf numFmtId="0" fontId="3" fillId="34" borderId="11" xfId="73" applyFont="1" applyFill="1" applyBorder="1" applyAlignment="1">
      <alignment horizontal="right" vertical="center"/>
      <protection/>
    </xf>
    <xf numFmtId="164" fontId="7" fillId="34" borderId="11" xfId="73" applyNumberFormat="1" applyFont="1" applyFill="1" applyBorder="1" applyAlignment="1">
      <alignment horizontal="right" vertical="center"/>
      <protection/>
    </xf>
    <xf numFmtId="164" fontId="3" fillId="34" borderId="11" xfId="63" applyNumberFormat="1" applyFont="1" applyFill="1" applyBorder="1" applyAlignment="1">
      <alignment horizontal="right" vertical="center"/>
    </xf>
    <xf numFmtId="2" fontId="3" fillId="34" borderId="11" xfId="73" applyNumberFormat="1" applyFont="1" applyFill="1" applyBorder="1" applyAlignment="1">
      <alignment horizontal="right" vertical="center"/>
      <protection/>
    </xf>
    <xf numFmtId="0" fontId="5" fillId="34" borderId="11" xfId="74" applyFont="1" applyFill="1" applyBorder="1" applyAlignment="1">
      <alignment horizontal="center" vertical="center"/>
      <protection/>
    </xf>
    <xf numFmtId="2" fontId="3" fillId="34" borderId="11" xfId="73" applyNumberFormat="1" applyFont="1" applyFill="1" applyBorder="1" applyAlignment="1">
      <alignment horizontal="right"/>
      <protection/>
    </xf>
    <xf numFmtId="2" fontId="3" fillId="0" borderId="11" xfId="73" applyNumberFormat="1" applyFont="1" applyBorder="1" applyAlignment="1">
      <alignment horizontal="right"/>
      <protection/>
    </xf>
    <xf numFmtId="2" fontId="3" fillId="0" borderId="11" xfId="89" applyNumberFormat="1" applyFont="1" applyBorder="1" applyAlignment="1">
      <alignment horizontal="right"/>
      <protection/>
    </xf>
    <xf numFmtId="0" fontId="3" fillId="34" borderId="11" xfId="75" applyFont="1" applyFill="1" applyBorder="1" applyAlignment="1">
      <alignment horizontal="center" vertical="center"/>
      <protection/>
    </xf>
    <xf numFmtId="2" fontId="3" fillId="34" borderId="11" xfId="75" applyNumberFormat="1" applyFont="1" applyFill="1" applyBorder="1" applyAlignment="1">
      <alignment horizontal="right"/>
      <protection/>
    </xf>
    <xf numFmtId="2" fontId="3" fillId="34" borderId="11" xfId="75" applyNumberFormat="1" applyFont="1" applyFill="1" applyBorder="1" applyAlignment="1">
      <alignment horizontal="right" vertical="center"/>
      <protection/>
    </xf>
    <xf numFmtId="2" fontId="3" fillId="34" borderId="11" xfId="75" applyNumberFormat="1" applyFont="1" applyFill="1" applyBorder="1" applyAlignment="1">
      <alignment horizontal="right" vertical="center" wrapText="1"/>
      <protection/>
    </xf>
    <xf numFmtId="0" fontId="46" fillId="34" borderId="11" xfId="75" applyFont="1" applyFill="1" applyBorder="1" applyAlignment="1">
      <alignment horizontal="right"/>
      <protection/>
    </xf>
    <xf numFmtId="2" fontId="3" fillId="34" borderId="11" xfId="44" applyNumberFormat="1" applyFont="1" applyFill="1" applyBorder="1" applyAlignment="1">
      <alignment horizontal="right" vertical="center"/>
    </xf>
    <xf numFmtId="0" fontId="3" fillId="34" borderId="11" xfId="76" applyFont="1" applyFill="1" applyBorder="1" applyAlignment="1">
      <alignment horizontal="center" vertical="center"/>
      <protection/>
    </xf>
    <xf numFmtId="2" fontId="3" fillId="34" borderId="11" xfId="76" applyNumberFormat="1" applyFont="1" applyFill="1" applyBorder="1" applyAlignment="1">
      <alignment horizontal="right" vertical="center"/>
      <protection/>
    </xf>
    <xf numFmtId="2" fontId="3" fillId="34" borderId="11" xfId="76" applyNumberFormat="1" applyFont="1" applyFill="1" applyBorder="1" applyAlignment="1">
      <alignment horizontal="right"/>
      <protection/>
    </xf>
    <xf numFmtId="2" fontId="3" fillId="34" borderId="11" xfId="45" applyNumberFormat="1" applyFont="1" applyFill="1" applyBorder="1" applyAlignment="1">
      <alignment horizontal="right" vertical="center"/>
    </xf>
    <xf numFmtId="0" fontId="3" fillId="34" borderId="11" xfId="77" applyFont="1" applyFill="1" applyBorder="1" applyAlignment="1">
      <alignment horizontal="right" vertical="center" wrapText="1"/>
      <protection/>
    </xf>
    <xf numFmtId="164" fontId="3" fillId="34" borderId="11" xfId="46" applyNumberFormat="1" applyFont="1" applyFill="1" applyBorder="1" applyAlignment="1">
      <alignment horizontal="right" vertical="center"/>
    </xf>
    <xf numFmtId="0" fontId="3" fillId="34" borderId="11" xfId="78" applyFont="1" applyFill="1" applyBorder="1" applyAlignment="1">
      <alignment horizontal="center" vertical="center"/>
      <protection/>
    </xf>
    <xf numFmtId="2" fontId="3" fillId="34" borderId="11" xfId="78" applyNumberFormat="1" applyFont="1" applyFill="1" applyBorder="1" applyAlignment="1">
      <alignment horizontal="right"/>
      <protection/>
    </xf>
    <xf numFmtId="2" fontId="3" fillId="34" borderId="11" xfId="78" applyNumberFormat="1" applyFont="1" applyFill="1" applyBorder="1" applyAlignment="1">
      <alignment horizontal="right" vertical="center" wrapText="1"/>
      <protection/>
    </xf>
    <xf numFmtId="2" fontId="3" fillId="34" borderId="11" xfId="47" applyNumberFormat="1" applyFont="1" applyFill="1" applyBorder="1" applyAlignment="1">
      <alignment horizontal="right" vertical="center"/>
    </xf>
    <xf numFmtId="164" fontId="3" fillId="34" borderId="11" xfId="47" applyNumberFormat="1" applyFont="1" applyFill="1" applyBorder="1" applyAlignment="1">
      <alignment horizontal="right" vertical="center"/>
    </xf>
    <xf numFmtId="168" fontId="3" fillId="34" borderId="11" xfId="47" applyNumberFormat="1" applyFont="1" applyFill="1" applyBorder="1" applyAlignment="1">
      <alignment horizontal="right" vertical="center"/>
    </xf>
    <xf numFmtId="0" fontId="3" fillId="34" borderId="13" xfId="89" applyFont="1" applyFill="1" applyBorder="1" applyAlignment="1">
      <alignment horizontal="center" vertical="center"/>
      <protection/>
    </xf>
    <xf numFmtId="168" fontId="3" fillId="34" borderId="11" xfId="78" applyNumberFormat="1" applyFont="1" applyFill="1" applyBorder="1" applyAlignment="1">
      <alignment horizontal="right"/>
      <protection/>
    </xf>
    <xf numFmtId="0" fontId="5" fillId="34" borderId="11" xfId="78" applyFont="1" applyFill="1" applyBorder="1" applyAlignment="1">
      <alignment horizontal="center" vertical="center"/>
      <protection/>
    </xf>
    <xf numFmtId="0" fontId="3" fillId="34" borderId="11" xfId="79" applyFont="1" applyFill="1" applyBorder="1" applyAlignment="1">
      <alignment horizontal="center" vertical="center"/>
      <protection/>
    </xf>
    <xf numFmtId="2" fontId="3" fillId="34" borderId="11" xfId="79" applyNumberFormat="1" applyFont="1" applyFill="1" applyBorder="1" applyAlignment="1">
      <alignment horizontal="right"/>
      <protection/>
    </xf>
    <xf numFmtId="0" fontId="3" fillId="34" borderId="11" xfId="79" applyFont="1" applyFill="1" applyBorder="1" applyAlignment="1">
      <alignment horizontal="right" vertical="center"/>
      <protection/>
    </xf>
    <xf numFmtId="0" fontId="46" fillId="34" borderId="11" xfId="79" applyFont="1" applyFill="1" applyBorder="1" applyAlignment="1">
      <alignment horizontal="right"/>
      <protection/>
    </xf>
    <xf numFmtId="164" fontId="3" fillId="34" borderId="11" xfId="48" applyNumberFormat="1" applyFont="1" applyFill="1" applyBorder="1" applyAlignment="1">
      <alignment horizontal="right" vertical="center"/>
    </xf>
    <xf numFmtId="0" fontId="3" fillId="34" borderId="11" xfId="79" applyFont="1" applyFill="1" applyBorder="1" applyAlignment="1">
      <alignment horizontal="right"/>
      <protection/>
    </xf>
    <xf numFmtId="0" fontId="5" fillId="34" borderId="11" xfId="79" applyFont="1" applyFill="1" applyBorder="1" applyAlignment="1">
      <alignment horizontal="center" vertical="center"/>
      <protection/>
    </xf>
    <xf numFmtId="0" fontId="3" fillId="34" borderId="11" xfId="80" applyFont="1" applyFill="1" applyBorder="1" applyAlignment="1">
      <alignment horizontal="center" vertical="center"/>
      <protection/>
    </xf>
    <xf numFmtId="2" fontId="3" fillId="34" borderId="11" xfId="80" applyNumberFormat="1" applyFont="1" applyFill="1" applyBorder="1" applyAlignment="1">
      <alignment horizontal="right"/>
      <protection/>
    </xf>
    <xf numFmtId="2" fontId="3" fillId="34" borderId="11" xfId="80" applyNumberFormat="1" applyFont="1" applyFill="1" applyBorder="1" applyAlignment="1">
      <alignment horizontal="right" vertical="center"/>
      <protection/>
    </xf>
    <xf numFmtId="2" fontId="3" fillId="34" borderId="11" xfId="49" applyNumberFormat="1" applyFont="1" applyFill="1" applyBorder="1" applyAlignment="1">
      <alignment horizontal="right" vertical="center"/>
    </xf>
    <xf numFmtId="0" fontId="3" fillId="34" borderId="11" xfId="81" applyFont="1" applyFill="1" applyBorder="1" applyAlignment="1">
      <alignment horizontal="center" vertical="center"/>
      <protection/>
    </xf>
    <xf numFmtId="0" fontId="3" fillId="34" borderId="11" xfId="81" applyFont="1" applyFill="1" applyBorder="1" applyAlignment="1">
      <alignment horizontal="right"/>
      <protection/>
    </xf>
    <xf numFmtId="0" fontId="3" fillId="34" borderId="11" xfId="81" applyFont="1" applyFill="1" applyBorder="1" applyAlignment="1">
      <alignment horizontal="right" vertical="center" wrapText="1"/>
      <protection/>
    </xf>
    <xf numFmtId="164" fontId="3" fillId="34" borderId="11" xfId="50" applyNumberFormat="1" applyFont="1" applyFill="1" applyBorder="1" applyAlignment="1">
      <alignment horizontal="right" vertical="center"/>
    </xf>
    <xf numFmtId="0" fontId="3" fillId="34" borderId="11" xfId="88" applyFont="1" applyFill="1" applyBorder="1" applyAlignment="1">
      <alignment horizontal="center" vertical="center"/>
      <protection/>
    </xf>
    <xf numFmtId="2" fontId="3" fillId="34" borderId="11" xfId="88" applyNumberFormat="1" applyFont="1" applyFill="1" applyBorder="1" applyAlignment="1">
      <alignment horizontal="right" vertical="center" wrapText="1"/>
      <protection/>
    </xf>
    <xf numFmtId="2" fontId="3" fillId="34" borderId="11" xfId="82" applyNumberFormat="1" applyFont="1" applyFill="1" applyBorder="1" applyAlignment="1">
      <alignment horizontal="right"/>
      <protection/>
    </xf>
    <xf numFmtId="0" fontId="3" fillId="34" borderId="11" xfId="88" applyFont="1" applyFill="1" applyBorder="1" applyAlignment="1">
      <alignment horizontal="right"/>
      <protection/>
    </xf>
    <xf numFmtId="2" fontId="3" fillId="34" borderId="11" xfId="88" applyNumberFormat="1" applyFont="1" applyFill="1" applyBorder="1" applyAlignment="1">
      <alignment horizontal="right"/>
      <protection/>
    </xf>
    <xf numFmtId="2" fontId="3" fillId="34" borderId="11" xfId="57" applyNumberFormat="1" applyFont="1" applyFill="1" applyBorder="1" applyAlignment="1">
      <alignment horizontal="right" vertical="center"/>
    </xf>
    <xf numFmtId="0" fontId="3" fillId="34" borderId="11" xfId="82" applyFont="1" applyFill="1" applyBorder="1" applyAlignment="1">
      <alignment horizontal="center" vertical="center"/>
      <protection/>
    </xf>
    <xf numFmtId="2" fontId="3" fillId="34" borderId="11" xfId="82" applyNumberFormat="1" applyFont="1" applyFill="1" applyBorder="1" applyAlignment="1">
      <alignment horizontal="right" vertical="center"/>
      <protection/>
    </xf>
    <xf numFmtId="2" fontId="3" fillId="34" borderId="11" xfId="51" applyNumberFormat="1" applyFont="1" applyFill="1" applyBorder="1" applyAlignment="1">
      <alignment horizontal="right" vertical="center"/>
    </xf>
    <xf numFmtId="0" fontId="3" fillId="34" borderId="11" xfId="84" applyFont="1" applyFill="1" applyBorder="1" applyAlignment="1">
      <alignment horizontal="center" vertical="center"/>
      <protection/>
    </xf>
    <xf numFmtId="0" fontId="3" fillId="34" borderId="11" xfId="84" applyFont="1" applyFill="1" applyBorder="1" applyAlignment="1">
      <alignment horizontal="right" vertical="center"/>
      <protection/>
    </xf>
    <xf numFmtId="2" fontId="3" fillId="34" borderId="11" xfId="84" applyNumberFormat="1" applyFont="1" applyFill="1" applyBorder="1" applyAlignment="1">
      <alignment horizontal="right" vertical="center"/>
      <protection/>
    </xf>
    <xf numFmtId="2" fontId="3" fillId="34" borderId="11" xfId="84" applyNumberFormat="1" applyFont="1" applyFill="1" applyBorder="1" applyAlignment="1">
      <alignment horizontal="right"/>
      <protection/>
    </xf>
    <xf numFmtId="0" fontId="3" fillId="34" borderId="11" xfId="84" applyFont="1" applyFill="1" applyBorder="1" applyAlignment="1">
      <alignment horizontal="right"/>
      <protection/>
    </xf>
    <xf numFmtId="164" fontId="3" fillId="34" borderId="11" xfId="52" applyNumberFormat="1" applyFont="1" applyFill="1" applyBorder="1" applyAlignment="1">
      <alignment horizontal="right" vertical="center"/>
    </xf>
    <xf numFmtId="2" fontId="3" fillId="34" borderId="11" xfId="52" applyNumberFormat="1" applyFont="1" applyFill="1" applyBorder="1" applyAlignment="1">
      <alignment horizontal="right" vertical="center"/>
    </xf>
    <xf numFmtId="164" fontId="7" fillId="34" borderId="11" xfId="84" applyNumberFormat="1" applyFont="1" applyFill="1" applyBorder="1" applyAlignment="1">
      <alignment horizontal="right" vertical="center"/>
      <protection/>
    </xf>
    <xf numFmtId="0" fontId="3" fillId="34" borderId="11" xfId="85" applyFont="1" applyFill="1" applyBorder="1" applyAlignment="1">
      <alignment horizontal="center" vertical="center"/>
      <protection/>
    </xf>
    <xf numFmtId="2" fontId="3" fillId="34" borderId="11" xfId="85" applyNumberFormat="1" applyFont="1" applyFill="1" applyBorder="1" applyAlignment="1">
      <alignment horizontal="right" vertical="center"/>
      <protection/>
    </xf>
    <xf numFmtId="2" fontId="3" fillId="34" borderId="11" xfId="85" applyNumberFormat="1" applyFont="1" applyFill="1" applyBorder="1" applyAlignment="1">
      <alignment horizontal="right"/>
      <protection/>
    </xf>
    <xf numFmtId="0" fontId="46" fillId="34" borderId="11" xfId="85" applyFont="1" applyFill="1" applyBorder="1" applyAlignment="1">
      <alignment horizontal="right"/>
      <protection/>
    </xf>
    <xf numFmtId="2" fontId="3" fillId="34" borderId="11" xfId="53" applyNumberFormat="1" applyFont="1" applyFill="1" applyBorder="1" applyAlignment="1">
      <alignment horizontal="right" vertical="center"/>
    </xf>
    <xf numFmtId="0" fontId="3" fillId="34" borderId="11" xfId="86" applyFont="1" applyFill="1" applyBorder="1" applyAlignment="1">
      <alignment horizontal="center" vertical="center"/>
      <protection/>
    </xf>
    <xf numFmtId="2" fontId="3" fillId="34" borderId="11" xfId="86" applyNumberFormat="1" applyFont="1" applyFill="1" applyBorder="1" applyAlignment="1">
      <alignment horizontal="right"/>
      <protection/>
    </xf>
    <xf numFmtId="2" fontId="3" fillId="34" borderId="11" xfId="86" applyNumberFormat="1" applyFont="1" applyFill="1" applyBorder="1" applyAlignment="1">
      <alignment horizontal="right" vertical="center" wrapText="1"/>
      <protection/>
    </xf>
    <xf numFmtId="0" fontId="46" fillId="34" borderId="11" xfId="86" applyFont="1" applyFill="1" applyBorder="1" applyAlignment="1">
      <alignment horizontal="right"/>
      <protection/>
    </xf>
    <xf numFmtId="2" fontId="3" fillId="34" borderId="11" xfId="55" applyNumberFormat="1" applyFont="1" applyFill="1" applyBorder="1" applyAlignment="1">
      <alignment horizontal="right" vertical="center"/>
    </xf>
    <xf numFmtId="0" fontId="3" fillId="34" borderId="11" xfId="86" applyFont="1" applyFill="1" applyBorder="1" applyAlignment="1">
      <alignment horizontal="right"/>
      <protection/>
    </xf>
    <xf numFmtId="0" fontId="3" fillId="34" borderId="11" xfId="86" applyFont="1" applyFill="1" applyBorder="1" applyAlignment="1">
      <alignment horizontal="right" vertical="center" wrapText="1"/>
      <protection/>
    </xf>
    <xf numFmtId="0" fontId="46" fillId="34" borderId="11" xfId="86" applyFont="1" applyFill="1" applyBorder="1" applyAlignment="1">
      <alignment horizontal="right" vertical="center" wrapText="1"/>
      <protection/>
    </xf>
    <xf numFmtId="164" fontId="3" fillId="34" borderId="11" xfId="55" applyNumberFormat="1" applyFont="1" applyFill="1" applyBorder="1" applyAlignment="1">
      <alignment horizontal="right" vertical="center"/>
    </xf>
    <xf numFmtId="0" fontId="5" fillId="34" borderId="11" xfId="86" applyFont="1" applyFill="1" applyBorder="1" applyAlignment="1">
      <alignment horizontal="center" vertical="center"/>
      <protection/>
    </xf>
    <xf numFmtId="0" fontId="3" fillId="34" borderId="11" xfId="87" applyFont="1" applyFill="1" applyBorder="1" applyAlignment="1">
      <alignment horizontal="center" vertical="center"/>
      <protection/>
    </xf>
    <xf numFmtId="2" fontId="3" fillId="34" borderId="11" xfId="87" applyNumberFormat="1" applyFont="1" applyFill="1" applyBorder="1" applyAlignment="1">
      <alignment horizontal="right"/>
      <protection/>
    </xf>
    <xf numFmtId="0" fontId="3" fillId="34" borderId="11" xfId="87" applyFont="1" applyFill="1" applyBorder="1" applyAlignment="1">
      <alignment horizontal="right" vertical="center" wrapText="1"/>
      <protection/>
    </xf>
    <xf numFmtId="0" fontId="3" fillId="34" borderId="11" xfId="87" applyFont="1" applyFill="1" applyBorder="1" applyAlignment="1">
      <alignment horizontal="right"/>
      <protection/>
    </xf>
    <xf numFmtId="164" fontId="3" fillId="34" borderId="11" xfId="56" applyNumberFormat="1" applyFont="1" applyFill="1" applyBorder="1" applyAlignment="1">
      <alignment horizontal="right" vertical="center"/>
    </xf>
    <xf numFmtId="0" fontId="46" fillId="34" borderId="11" xfId="88" applyFont="1" applyFill="1" applyBorder="1" applyAlignment="1">
      <alignment horizontal="right"/>
      <protection/>
    </xf>
    <xf numFmtId="2" fontId="3" fillId="0" borderId="11" xfId="77" applyNumberFormat="1" applyFont="1" applyBorder="1" applyAlignment="1">
      <alignment horizontal="right"/>
      <protection/>
    </xf>
    <xf numFmtId="0" fontId="3" fillId="34" borderId="11" xfId="79" applyFont="1" applyFill="1" applyBorder="1" applyAlignment="1">
      <alignment horizontal="center" vertical="center"/>
      <protection/>
    </xf>
    <xf numFmtId="0" fontId="3" fillId="34" borderId="11" xfId="89" applyFont="1" applyFill="1" applyBorder="1" applyAlignment="1">
      <alignment horizontal="left" vertical="center" wrapText="1"/>
      <protection/>
    </xf>
    <xf numFmtId="0" fontId="3" fillId="34" borderId="11" xfId="95" applyFont="1" applyFill="1" applyBorder="1" applyAlignment="1">
      <alignment horizontal="center" vertical="center" wrapText="1"/>
      <protection/>
    </xf>
    <xf numFmtId="2" fontId="3" fillId="34" borderId="11" xfId="63" applyNumberFormat="1" applyFont="1" applyFill="1" applyBorder="1" applyAlignment="1">
      <alignment horizontal="right" vertical="center"/>
    </xf>
    <xf numFmtId="0" fontId="3" fillId="0" borderId="14" xfId="83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/>
    </xf>
    <xf numFmtId="0" fontId="3" fillId="33" borderId="15" xfId="89" applyFont="1" applyFill="1" applyBorder="1" applyAlignment="1">
      <alignment vertical="center"/>
      <protection/>
    </xf>
    <xf numFmtId="0" fontId="3" fillId="34" borderId="11" xfId="95" applyFont="1" applyFill="1" applyBorder="1" applyAlignment="1">
      <alignment horizontal="center" vertical="center"/>
      <protection/>
    </xf>
    <xf numFmtId="0" fontId="3" fillId="34" borderId="11" xfId="89" applyFont="1" applyFill="1" applyBorder="1" applyAlignment="1">
      <alignment horizontal="center" vertical="center"/>
      <protection/>
    </xf>
    <xf numFmtId="1" fontId="46" fillId="34" borderId="11" xfId="0" applyNumberFormat="1" applyFont="1" applyFill="1" applyBorder="1" applyAlignment="1">
      <alignment horizontal="right"/>
    </xf>
    <xf numFmtId="1" fontId="46" fillId="34" borderId="11" xfId="0" applyNumberFormat="1" applyFont="1" applyFill="1" applyBorder="1" applyAlignment="1">
      <alignment horizontal="right" vertical="center"/>
    </xf>
    <xf numFmtId="1" fontId="46" fillId="0" borderId="11" xfId="0" applyNumberFormat="1" applyFont="1" applyBorder="1" applyAlignment="1">
      <alignment horizontal="right"/>
    </xf>
    <xf numFmtId="1" fontId="3" fillId="34" borderId="11" xfId="89" applyNumberFormat="1" applyFont="1" applyFill="1" applyBorder="1" applyAlignment="1">
      <alignment horizontal="right" vertical="center"/>
      <protection/>
    </xf>
    <xf numFmtId="1" fontId="3" fillId="34" borderId="11" xfId="54" applyNumberFormat="1" applyFont="1" applyFill="1" applyBorder="1" applyAlignment="1">
      <alignment horizontal="right" vertical="center"/>
    </xf>
    <xf numFmtId="1" fontId="3" fillId="34" borderId="11" xfId="89" applyNumberFormat="1" applyFont="1" applyFill="1" applyBorder="1" applyAlignment="1">
      <alignment horizontal="right"/>
      <protection/>
    </xf>
    <xf numFmtId="1" fontId="3" fillId="0" borderId="11" xfId="89" applyNumberFormat="1" applyFont="1" applyBorder="1" applyAlignment="1">
      <alignment horizontal="right"/>
      <protection/>
    </xf>
    <xf numFmtId="0" fontId="3" fillId="35" borderId="10" xfId="83" applyFont="1" applyFill="1" applyBorder="1" applyAlignment="1">
      <alignment horizontal="center" vertical="center" wrapText="1"/>
      <protection/>
    </xf>
    <xf numFmtId="0" fontId="46" fillId="35" borderId="0" xfId="0" applyFont="1" applyFill="1" applyAlignment="1">
      <alignment/>
    </xf>
    <xf numFmtId="0" fontId="3" fillId="19" borderId="10" xfId="83" applyFont="1" applyFill="1" applyBorder="1" applyAlignment="1">
      <alignment horizontal="center" vertical="center" wrapText="1"/>
      <protection/>
    </xf>
    <xf numFmtId="0" fontId="46" fillId="19" borderId="0" xfId="0" applyFont="1" applyFill="1" applyAlignment="1">
      <alignment/>
    </xf>
    <xf numFmtId="1" fontId="46" fillId="19" borderId="11" xfId="0" applyNumberFormat="1" applyFont="1" applyFill="1" applyBorder="1" applyAlignment="1">
      <alignment horizontal="right"/>
    </xf>
    <xf numFmtId="2" fontId="46" fillId="19" borderId="11" xfId="0" applyNumberFormat="1" applyFont="1" applyFill="1" applyBorder="1" applyAlignment="1">
      <alignment horizontal="right"/>
    </xf>
    <xf numFmtId="2" fontId="46" fillId="35" borderId="11" xfId="0" applyNumberFormat="1" applyFont="1" applyFill="1" applyBorder="1" applyAlignment="1">
      <alignment horizontal="right"/>
    </xf>
    <xf numFmtId="1" fontId="46" fillId="35" borderId="11" xfId="0" applyNumberFormat="1" applyFont="1" applyFill="1" applyBorder="1" applyAlignment="1">
      <alignment horizontal="right"/>
    </xf>
    <xf numFmtId="0" fontId="46" fillId="35" borderId="11" xfId="0" applyFont="1" applyFill="1" applyBorder="1" applyAlignment="1">
      <alignment horizontal="right"/>
    </xf>
    <xf numFmtId="170" fontId="3" fillId="34" borderId="11" xfId="92" applyNumberFormat="1" applyFont="1" applyFill="1" applyBorder="1" applyAlignment="1">
      <alignment horizontal="right" vertical="center"/>
      <protection/>
    </xf>
    <xf numFmtId="171" fontId="3" fillId="34" borderId="11" xfId="92" applyNumberFormat="1" applyFont="1" applyFill="1" applyBorder="1" applyAlignment="1">
      <alignment horizontal="right" vertical="center"/>
      <protection/>
    </xf>
    <xf numFmtId="170" fontId="7" fillId="34" borderId="11" xfId="92" applyNumberFormat="1" applyFont="1" applyFill="1" applyBorder="1" applyAlignment="1">
      <alignment horizontal="right" vertical="center"/>
      <protection/>
    </xf>
    <xf numFmtId="170" fontId="3" fillId="34" borderId="11" xfId="59" applyNumberFormat="1" applyFont="1" applyFill="1" applyBorder="1" applyAlignment="1">
      <alignment horizontal="right" vertical="center"/>
    </xf>
    <xf numFmtId="171" fontId="7" fillId="34" borderId="11" xfId="92" applyNumberFormat="1" applyFont="1" applyFill="1" applyBorder="1" applyAlignment="1">
      <alignment horizontal="right" vertical="center"/>
      <protection/>
    </xf>
    <xf numFmtId="171" fontId="3" fillId="34" borderId="11" xfId="59" applyNumberFormat="1" applyFont="1" applyFill="1" applyBorder="1" applyAlignment="1">
      <alignment horizontal="right" vertical="center"/>
    </xf>
    <xf numFmtId="164" fontId="3" fillId="35" borderId="11" xfId="92" applyNumberFormat="1" applyFont="1" applyFill="1" applyBorder="1" applyAlignment="1">
      <alignment horizontal="right" vertical="center"/>
      <protection/>
    </xf>
    <xf numFmtId="171" fontId="3" fillId="35" borderId="11" xfId="92" applyNumberFormat="1" applyFont="1" applyFill="1" applyBorder="1" applyAlignment="1">
      <alignment horizontal="right" vertical="center"/>
      <protection/>
    </xf>
    <xf numFmtId="170" fontId="3" fillId="35" borderId="11" xfId="92" applyNumberFormat="1" applyFont="1" applyFill="1" applyBorder="1" applyAlignment="1">
      <alignment horizontal="right" vertical="center"/>
      <protection/>
    </xf>
    <xf numFmtId="2" fontId="3" fillId="35" borderId="11" xfId="92" applyNumberFormat="1" applyFont="1" applyFill="1" applyBorder="1" applyAlignment="1">
      <alignment horizontal="right"/>
      <protection/>
    </xf>
    <xf numFmtId="171" fontId="3" fillId="19" borderId="11" xfId="92" applyNumberFormat="1" applyFont="1" applyFill="1" applyBorder="1" applyAlignment="1">
      <alignment horizontal="right" vertical="center"/>
      <protection/>
    </xf>
    <xf numFmtId="164" fontId="3" fillId="19" borderId="11" xfId="92" applyNumberFormat="1" applyFont="1" applyFill="1" applyBorder="1" applyAlignment="1">
      <alignment horizontal="right" vertical="center"/>
      <protection/>
    </xf>
    <xf numFmtId="170" fontId="3" fillId="19" borderId="11" xfId="92" applyNumberFormat="1" applyFont="1" applyFill="1" applyBorder="1" applyAlignment="1">
      <alignment horizontal="right" vertical="center"/>
      <protection/>
    </xf>
    <xf numFmtId="164" fontId="3" fillId="19" borderId="11" xfId="92" applyNumberFormat="1" applyFont="1" applyFill="1" applyBorder="1" applyAlignment="1">
      <alignment horizontal="right"/>
      <protection/>
    </xf>
    <xf numFmtId="164" fontId="3" fillId="19" borderId="11" xfId="94" applyNumberFormat="1" applyFont="1" applyFill="1" applyBorder="1" applyAlignment="1">
      <alignment horizontal="right" vertical="center"/>
      <protection/>
    </xf>
    <xf numFmtId="171" fontId="3" fillId="19" borderId="11" xfId="94" applyNumberFormat="1" applyFont="1" applyFill="1" applyBorder="1" applyAlignment="1">
      <alignment horizontal="right"/>
      <protection/>
    </xf>
    <xf numFmtId="164" fontId="3" fillId="19" borderId="11" xfId="94" applyNumberFormat="1" applyFont="1" applyFill="1" applyBorder="1" applyAlignment="1">
      <alignment horizontal="right"/>
      <protection/>
    </xf>
    <xf numFmtId="164" fontId="3" fillId="35" borderId="11" xfId="94" applyNumberFormat="1" applyFont="1" applyFill="1" applyBorder="1" applyAlignment="1">
      <alignment horizontal="right" vertical="center"/>
      <protection/>
    </xf>
    <xf numFmtId="171" fontId="3" fillId="35" borderId="11" xfId="94" applyNumberFormat="1" applyFont="1" applyFill="1" applyBorder="1" applyAlignment="1">
      <alignment horizontal="right" vertical="center"/>
      <protection/>
    </xf>
    <xf numFmtId="1" fontId="46" fillId="34" borderId="11" xfId="89" applyNumberFormat="1" applyFont="1" applyFill="1" applyBorder="1" applyAlignment="1">
      <alignment horizontal="right"/>
      <protection/>
    </xf>
    <xf numFmtId="0" fontId="3" fillId="34" borderId="11" xfId="89" applyFont="1" applyFill="1" applyBorder="1" applyAlignment="1">
      <alignment horizontal="center" vertical="center"/>
      <protection/>
    </xf>
    <xf numFmtId="2" fontId="3" fillId="19" borderId="11" xfId="95" applyNumberFormat="1" applyFont="1" applyFill="1" applyBorder="1" applyAlignment="1">
      <alignment horizontal="right" vertical="center"/>
      <protection/>
    </xf>
    <xf numFmtId="2" fontId="3" fillId="19" borderId="11" xfId="95" applyNumberFormat="1" applyFont="1" applyFill="1" applyBorder="1" applyAlignment="1">
      <alignment horizontal="right"/>
      <protection/>
    </xf>
    <xf numFmtId="2" fontId="3" fillId="19" borderId="11" xfId="95" applyNumberFormat="1" applyFont="1" applyFill="1" applyBorder="1" applyAlignment="1">
      <alignment horizontal="right" vertical="center" wrapText="1"/>
      <protection/>
    </xf>
    <xf numFmtId="2" fontId="3" fillId="35" borderId="11" xfId="95" applyNumberFormat="1" applyFont="1" applyFill="1" applyBorder="1" applyAlignment="1">
      <alignment horizontal="right" vertical="center"/>
      <protection/>
    </xf>
    <xf numFmtId="2" fontId="3" fillId="35" borderId="11" xfId="62" applyNumberFormat="1" applyFont="1" applyFill="1" applyBorder="1" applyAlignment="1">
      <alignment horizontal="right" vertical="center"/>
    </xf>
    <xf numFmtId="164" fontId="3" fillId="35" borderId="11" xfId="95" applyNumberFormat="1" applyFont="1" applyFill="1" applyBorder="1" applyAlignment="1">
      <alignment horizontal="right" vertical="center" wrapText="1"/>
      <protection/>
    </xf>
    <xf numFmtId="2" fontId="3" fillId="35" borderId="11" xfId="95" applyNumberFormat="1" applyFont="1" applyFill="1" applyBorder="1" applyAlignment="1">
      <alignment horizontal="right"/>
      <protection/>
    </xf>
    <xf numFmtId="0" fontId="3" fillId="35" borderId="11" xfId="95" applyFont="1" applyFill="1" applyBorder="1" applyAlignment="1">
      <alignment horizontal="right"/>
      <protection/>
    </xf>
    <xf numFmtId="164" fontId="3" fillId="35" borderId="11" xfId="73" applyNumberFormat="1" applyFont="1" applyFill="1" applyBorder="1" applyAlignment="1">
      <alignment horizontal="right" vertical="center"/>
      <protection/>
    </xf>
    <xf numFmtId="165" fontId="3" fillId="34" borderId="11" xfId="95" applyNumberFormat="1" applyFont="1" applyFill="1" applyBorder="1" applyAlignment="1">
      <alignment horizontal="right" vertical="center"/>
      <protection/>
    </xf>
    <xf numFmtId="165" fontId="3" fillId="34" borderId="11" xfId="95" applyNumberFormat="1" applyFont="1" applyFill="1" applyBorder="1" applyAlignment="1">
      <alignment horizontal="right"/>
      <protection/>
    </xf>
    <xf numFmtId="165" fontId="3" fillId="35" borderId="11" xfId="95" applyNumberFormat="1" applyFont="1" applyFill="1" applyBorder="1" applyAlignment="1">
      <alignment horizontal="right" vertical="center"/>
      <protection/>
    </xf>
    <xf numFmtId="165" fontId="3" fillId="19" borderId="11" xfId="95" applyNumberFormat="1" applyFont="1" applyFill="1" applyBorder="1" applyAlignment="1">
      <alignment horizontal="right" vertical="center"/>
      <protection/>
    </xf>
    <xf numFmtId="165" fontId="46" fillId="34" borderId="11" xfId="95" applyNumberFormat="1" applyFont="1" applyFill="1" applyBorder="1" applyAlignment="1">
      <alignment horizontal="right"/>
      <protection/>
    </xf>
    <xf numFmtId="165" fontId="3" fillId="0" borderId="11" xfId="95" applyNumberFormat="1" applyFont="1" applyBorder="1" applyAlignment="1">
      <alignment horizontal="right"/>
      <protection/>
    </xf>
    <xf numFmtId="165" fontId="3" fillId="35" borderId="11" xfId="95" applyNumberFormat="1" applyFont="1" applyFill="1" applyBorder="1" applyAlignment="1">
      <alignment horizontal="right"/>
      <protection/>
    </xf>
    <xf numFmtId="165" fontId="3" fillId="19" borderId="11" xfId="95" applyNumberFormat="1" applyFont="1" applyFill="1" applyBorder="1" applyAlignment="1">
      <alignment horizontal="right"/>
      <protection/>
    </xf>
    <xf numFmtId="1" fontId="3" fillId="34" borderId="11" xfId="95" applyNumberFormat="1" applyFont="1" applyFill="1" applyBorder="1" applyAlignment="1">
      <alignment horizontal="right" vertical="center"/>
      <protection/>
    </xf>
    <xf numFmtId="1" fontId="3" fillId="34" borderId="11" xfId="95" applyNumberFormat="1" applyFont="1" applyFill="1" applyBorder="1" applyAlignment="1">
      <alignment horizontal="right"/>
      <protection/>
    </xf>
    <xf numFmtId="1" fontId="3" fillId="35" borderId="11" xfId="95" applyNumberFormat="1" applyFont="1" applyFill="1" applyBorder="1" applyAlignment="1">
      <alignment horizontal="right" vertical="center"/>
      <protection/>
    </xf>
    <xf numFmtId="1" fontId="3" fillId="19" borderId="11" xfId="95" applyNumberFormat="1" applyFont="1" applyFill="1" applyBorder="1" applyAlignment="1">
      <alignment horizontal="right" vertical="center"/>
      <protection/>
    </xf>
    <xf numFmtId="1" fontId="46" fillId="34" borderId="11" xfId="95" applyNumberFormat="1" applyFont="1" applyFill="1" applyBorder="1" applyAlignment="1">
      <alignment horizontal="right"/>
      <protection/>
    </xf>
    <xf numFmtId="1" fontId="3" fillId="0" borderId="11" xfId="95" applyNumberFormat="1" applyFont="1" applyBorder="1" applyAlignment="1">
      <alignment horizontal="right"/>
      <protection/>
    </xf>
    <xf numFmtId="1" fontId="3" fillId="35" borderId="11" xfId="95" applyNumberFormat="1" applyFont="1" applyFill="1" applyBorder="1" applyAlignment="1">
      <alignment horizontal="right"/>
      <protection/>
    </xf>
    <xf numFmtId="1" fontId="3" fillId="19" borderId="11" xfId="95" applyNumberFormat="1" applyFont="1" applyFill="1" applyBorder="1" applyAlignment="1">
      <alignment horizontal="right"/>
      <protection/>
    </xf>
    <xf numFmtId="1" fontId="3" fillId="34" borderId="11" xfId="62" applyNumberFormat="1" applyFont="1" applyFill="1" applyBorder="1" applyAlignment="1">
      <alignment horizontal="right" vertical="center"/>
    </xf>
    <xf numFmtId="1" fontId="3" fillId="35" borderId="11" xfId="62" applyNumberFormat="1" applyFont="1" applyFill="1" applyBorder="1" applyAlignment="1">
      <alignment horizontal="right" vertical="center"/>
    </xf>
    <xf numFmtId="165" fontId="3" fillId="0" borderId="11" xfId="89" applyNumberFormat="1" applyFont="1" applyBorder="1" applyAlignment="1">
      <alignment horizontal="right"/>
      <protection/>
    </xf>
    <xf numFmtId="1" fontId="3" fillId="34" borderId="11" xfId="95" applyNumberFormat="1" applyFont="1" applyFill="1" applyBorder="1" applyAlignment="1">
      <alignment horizontal="right" vertical="center" wrapText="1"/>
      <protection/>
    </xf>
    <xf numFmtId="1" fontId="46" fillId="34" borderId="11" xfId="95" applyNumberFormat="1" applyFont="1" applyFill="1" applyBorder="1" applyAlignment="1">
      <alignment horizontal="right" vertical="center" wrapText="1"/>
      <protection/>
    </xf>
    <xf numFmtId="1" fontId="3" fillId="0" borderId="11" xfId="95" applyNumberFormat="1" applyFont="1" applyBorder="1" applyAlignment="1">
      <alignment horizontal="right" vertical="center" wrapText="1"/>
      <protection/>
    </xf>
    <xf numFmtId="1" fontId="3" fillId="35" borderId="11" xfId="95" applyNumberFormat="1" applyFont="1" applyFill="1" applyBorder="1" applyAlignment="1">
      <alignment horizontal="right" vertical="center" wrapText="1"/>
      <protection/>
    </xf>
    <xf numFmtId="1" fontId="3" fillId="19" borderId="11" xfId="95" applyNumberFormat="1" applyFont="1" applyFill="1" applyBorder="1" applyAlignment="1">
      <alignment horizontal="right" vertical="center" wrapText="1"/>
      <protection/>
    </xf>
    <xf numFmtId="165" fontId="3" fillId="34" borderId="11" xfId="73" applyNumberFormat="1" applyFont="1" applyFill="1" applyBorder="1" applyAlignment="1">
      <alignment horizontal="right" vertical="center" wrapText="1"/>
      <protection/>
    </xf>
    <xf numFmtId="165" fontId="3" fillId="34" borderId="11" xfId="73" applyNumberFormat="1" applyFont="1" applyFill="1" applyBorder="1" applyAlignment="1">
      <alignment horizontal="right"/>
      <protection/>
    </xf>
    <xf numFmtId="165" fontId="7" fillId="34" borderId="11" xfId="73" applyNumberFormat="1" applyFont="1" applyFill="1" applyBorder="1" applyAlignment="1">
      <alignment horizontal="right" vertical="center"/>
      <protection/>
    </xf>
    <xf numFmtId="165" fontId="3" fillId="0" borderId="11" xfId="73" applyNumberFormat="1" applyFont="1" applyBorder="1" applyAlignment="1">
      <alignment horizontal="right"/>
      <protection/>
    </xf>
    <xf numFmtId="165" fontId="3" fillId="35" borderId="11" xfId="73" applyNumberFormat="1" applyFont="1" applyFill="1" applyBorder="1" applyAlignment="1">
      <alignment horizontal="right" vertical="center"/>
      <protection/>
    </xf>
    <xf numFmtId="1" fontId="3" fillId="34" borderId="11" xfId="73" applyNumberFormat="1" applyFont="1" applyFill="1" applyBorder="1" applyAlignment="1">
      <alignment horizontal="right" vertical="center" wrapText="1"/>
      <protection/>
    </xf>
    <xf numFmtId="1" fontId="3" fillId="34" borderId="11" xfId="73" applyNumberFormat="1" applyFont="1" applyFill="1" applyBorder="1" applyAlignment="1">
      <alignment horizontal="right" vertical="center"/>
      <protection/>
    </xf>
    <xf numFmtId="1" fontId="3" fillId="34" borderId="11" xfId="73" applyNumberFormat="1" applyFont="1" applyFill="1" applyBorder="1" applyAlignment="1">
      <alignment horizontal="right"/>
      <protection/>
    </xf>
    <xf numFmtId="1" fontId="3" fillId="35" borderId="11" xfId="73" applyNumberFormat="1" applyFont="1" applyFill="1" applyBorder="1" applyAlignment="1">
      <alignment horizontal="right" vertical="center"/>
      <protection/>
    </xf>
    <xf numFmtId="1" fontId="3" fillId="34" borderId="11" xfId="63" applyNumberFormat="1" applyFont="1" applyFill="1" applyBorder="1" applyAlignment="1">
      <alignment horizontal="right" vertical="center"/>
    </xf>
    <xf numFmtId="1" fontId="7" fillId="34" borderId="11" xfId="73" applyNumberFormat="1" applyFont="1" applyFill="1" applyBorder="1" applyAlignment="1">
      <alignment horizontal="right" vertical="center"/>
      <protection/>
    </xf>
    <xf numFmtId="1" fontId="3" fillId="0" borderId="11" xfId="73" applyNumberFormat="1" applyFont="1" applyBorder="1" applyAlignment="1">
      <alignment horizontal="right"/>
      <protection/>
    </xf>
    <xf numFmtId="165" fontId="3" fillId="35" borderId="11" xfId="73" applyNumberFormat="1" applyFont="1" applyFill="1" applyBorder="1" applyAlignment="1">
      <alignment horizontal="right"/>
      <protection/>
    </xf>
    <xf numFmtId="0" fontId="3" fillId="35" borderId="11" xfId="73" applyFont="1" applyFill="1" applyBorder="1" applyAlignment="1">
      <alignment horizontal="right"/>
      <protection/>
    </xf>
    <xf numFmtId="2" fontId="3" fillId="35" borderId="11" xfId="73" applyNumberFormat="1" applyFont="1" applyFill="1" applyBorder="1" applyAlignment="1">
      <alignment horizontal="right"/>
      <protection/>
    </xf>
    <xf numFmtId="1" fontId="3" fillId="35" borderId="11" xfId="73" applyNumberFormat="1" applyFont="1" applyFill="1" applyBorder="1" applyAlignment="1">
      <alignment horizontal="right"/>
      <protection/>
    </xf>
    <xf numFmtId="165" fontId="3" fillId="19" borderId="11" xfId="73" applyNumberFormat="1" applyFont="1" applyFill="1" applyBorder="1" applyAlignment="1">
      <alignment horizontal="right" vertical="center"/>
      <protection/>
    </xf>
    <xf numFmtId="164" fontId="3" fillId="19" borderId="11" xfId="73" applyNumberFormat="1" applyFont="1" applyFill="1" applyBorder="1" applyAlignment="1">
      <alignment horizontal="right" vertical="center"/>
      <protection/>
    </xf>
    <xf numFmtId="1" fontId="3" fillId="19" borderId="11" xfId="73" applyNumberFormat="1" applyFont="1" applyFill="1" applyBorder="1" applyAlignment="1">
      <alignment horizontal="right" vertical="center"/>
      <protection/>
    </xf>
    <xf numFmtId="165" fontId="3" fillId="19" borderId="11" xfId="73" applyNumberFormat="1" applyFont="1" applyFill="1" applyBorder="1" applyAlignment="1">
      <alignment horizontal="right"/>
      <protection/>
    </xf>
    <xf numFmtId="164" fontId="3" fillId="19" borderId="11" xfId="73" applyNumberFormat="1" applyFont="1" applyFill="1" applyBorder="1" applyAlignment="1">
      <alignment horizontal="right"/>
      <protection/>
    </xf>
    <xf numFmtId="1" fontId="3" fillId="19" borderId="11" xfId="73" applyNumberFormat="1" applyFont="1" applyFill="1" applyBorder="1" applyAlignment="1">
      <alignment horizontal="right"/>
      <protection/>
    </xf>
    <xf numFmtId="1" fontId="3" fillId="34" borderId="11" xfId="75" applyNumberFormat="1" applyFont="1" applyFill="1" applyBorder="1" applyAlignment="1">
      <alignment horizontal="right" vertical="center" wrapText="1"/>
      <protection/>
    </xf>
    <xf numFmtId="1" fontId="3" fillId="34" borderId="11" xfId="75" applyNumberFormat="1" applyFont="1" applyFill="1" applyBorder="1" applyAlignment="1">
      <alignment horizontal="right"/>
      <protection/>
    </xf>
    <xf numFmtId="1" fontId="3" fillId="34" borderId="11" xfId="75" applyNumberFormat="1" applyFont="1" applyFill="1" applyBorder="1" applyAlignment="1">
      <alignment horizontal="right" vertical="center"/>
      <protection/>
    </xf>
    <xf numFmtId="1" fontId="46" fillId="34" borderId="11" xfId="75" applyNumberFormat="1" applyFont="1" applyFill="1" applyBorder="1" applyAlignment="1">
      <alignment horizontal="right"/>
      <protection/>
    </xf>
    <xf numFmtId="1" fontId="3" fillId="0" borderId="11" xfId="75" applyNumberFormat="1" applyFont="1" applyBorder="1" applyAlignment="1">
      <alignment horizontal="right"/>
      <protection/>
    </xf>
    <xf numFmtId="1" fontId="3" fillId="34" borderId="11" xfId="44" applyNumberFormat="1" applyFont="1" applyFill="1" applyBorder="1" applyAlignment="1">
      <alignment horizontal="right" vertical="center"/>
    </xf>
    <xf numFmtId="2" fontId="3" fillId="19" borderId="11" xfId="75" applyNumberFormat="1" applyFont="1" applyFill="1" applyBorder="1" applyAlignment="1">
      <alignment horizontal="right" vertical="center"/>
      <protection/>
    </xf>
    <xf numFmtId="1" fontId="3" fillId="19" borderId="11" xfId="75" applyNumberFormat="1" applyFont="1" applyFill="1" applyBorder="1" applyAlignment="1">
      <alignment horizontal="right" vertical="center"/>
      <protection/>
    </xf>
    <xf numFmtId="2" fontId="3" fillId="19" borderId="11" xfId="75" applyNumberFormat="1" applyFont="1" applyFill="1" applyBorder="1" applyAlignment="1">
      <alignment horizontal="right"/>
      <protection/>
    </xf>
    <xf numFmtId="1" fontId="3" fillId="19" borderId="11" xfId="75" applyNumberFormat="1" applyFont="1" applyFill="1" applyBorder="1" applyAlignment="1">
      <alignment horizontal="right"/>
      <protection/>
    </xf>
    <xf numFmtId="2" fontId="3" fillId="35" borderId="11" xfId="75" applyNumberFormat="1" applyFont="1" applyFill="1" applyBorder="1" applyAlignment="1">
      <alignment horizontal="right" vertical="center"/>
      <protection/>
    </xf>
    <xf numFmtId="1" fontId="3" fillId="35" borderId="11" xfId="75" applyNumberFormat="1" applyFont="1" applyFill="1" applyBorder="1" applyAlignment="1">
      <alignment horizontal="right" vertical="center"/>
      <protection/>
    </xf>
    <xf numFmtId="2" fontId="3" fillId="35" borderId="11" xfId="75" applyNumberFormat="1" applyFont="1" applyFill="1" applyBorder="1" applyAlignment="1">
      <alignment horizontal="right"/>
      <protection/>
    </xf>
    <xf numFmtId="1" fontId="3" fillId="35" borderId="11" xfId="75" applyNumberFormat="1" applyFont="1" applyFill="1" applyBorder="1" applyAlignment="1">
      <alignment horizontal="right"/>
      <protection/>
    </xf>
    <xf numFmtId="0" fontId="3" fillId="35" borderId="11" xfId="75" applyFont="1" applyFill="1" applyBorder="1" applyAlignment="1">
      <alignment horizontal="right"/>
      <protection/>
    </xf>
    <xf numFmtId="1" fontId="3" fillId="34" borderId="11" xfId="76" applyNumberFormat="1" applyFont="1" applyFill="1" applyBorder="1" applyAlignment="1">
      <alignment horizontal="right" vertical="center" wrapText="1"/>
      <protection/>
    </xf>
    <xf numFmtId="1" fontId="3" fillId="34" borderId="11" xfId="76" applyNumberFormat="1" applyFont="1" applyFill="1" applyBorder="1" applyAlignment="1">
      <alignment horizontal="right" vertical="center"/>
      <protection/>
    </xf>
    <xf numFmtId="1" fontId="3" fillId="34" borderId="11" xfId="76" applyNumberFormat="1" applyFont="1" applyFill="1" applyBorder="1" applyAlignment="1">
      <alignment horizontal="right"/>
      <protection/>
    </xf>
    <xf numFmtId="1" fontId="3" fillId="0" borderId="11" xfId="76" applyNumberFormat="1" applyFont="1" applyBorder="1" applyAlignment="1">
      <alignment horizontal="right"/>
      <protection/>
    </xf>
    <xf numFmtId="2" fontId="3" fillId="35" borderId="11" xfId="76" applyNumberFormat="1" applyFont="1" applyFill="1" applyBorder="1" applyAlignment="1">
      <alignment horizontal="right" vertical="center"/>
      <protection/>
    </xf>
    <xf numFmtId="1" fontId="3" fillId="35" borderId="11" xfId="76" applyNumberFormat="1" applyFont="1" applyFill="1" applyBorder="1" applyAlignment="1">
      <alignment horizontal="right" vertical="center"/>
      <protection/>
    </xf>
    <xf numFmtId="1" fontId="3" fillId="35" borderId="11" xfId="76" applyNumberFormat="1" applyFont="1" applyFill="1" applyBorder="1" applyAlignment="1">
      <alignment horizontal="right"/>
      <protection/>
    </xf>
    <xf numFmtId="2" fontId="3" fillId="35" borderId="11" xfId="76" applyNumberFormat="1" applyFont="1" applyFill="1" applyBorder="1" applyAlignment="1">
      <alignment horizontal="right"/>
      <protection/>
    </xf>
    <xf numFmtId="0" fontId="3" fillId="35" borderId="11" xfId="76" applyFont="1" applyFill="1" applyBorder="1" applyAlignment="1">
      <alignment horizontal="right"/>
      <protection/>
    </xf>
    <xf numFmtId="1" fontId="3" fillId="19" borderId="11" xfId="76" applyNumberFormat="1" applyFont="1" applyFill="1" applyBorder="1" applyAlignment="1">
      <alignment horizontal="right" vertical="center"/>
      <protection/>
    </xf>
    <xf numFmtId="2" fontId="3" fillId="19" borderId="11" xfId="76" applyNumberFormat="1" applyFont="1" applyFill="1" applyBorder="1" applyAlignment="1">
      <alignment horizontal="right" vertical="center"/>
      <protection/>
    </xf>
    <xf numFmtId="1" fontId="3" fillId="19" borderId="11" xfId="76" applyNumberFormat="1" applyFont="1" applyFill="1" applyBorder="1" applyAlignment="1">
      <alignment horizontal="right"/>
      <protection/>
    </xf>
    <xf numFmtId="2" fontId="3" fillId="19" borderId="11" xfId="76" applyNumberFormat="1" applyFont="1" applyFill="1" applyBorder="1" applyAlignment="1">
      <alignment horizontal="right"/>
      <protection/>
    </xf>
    <xf numFmtId="164" fontId="3" fillId="19" borderId="11" xfId="77" applyNumberFormat="1" applyFont="1" applyFill="1" applyBorder="1" applyAlignment="1">
      <alignment horizontal="right" vertical="center"/>
      <protection/>
    </xf>
    <xf numFmtId="164" fontId="3" fillId="19" borderId="11" xfId="77" applyNumberFormat="1" applyFont="1" applyFill="1" applyBorder="1" applyAlignment="1">
      <alignment horizontal="right"/>
      <protection/>
    </xf>
    <xf numFmtId="170" fontId="3" fillId="19" borderId="11" xfId="77" applyNumberFormat="1" applyFont="1" applyFill="1" applyBorder="1" applyAlignment="1">
      <alignment horizontal="right" vertical="center"/>
      <protection/>
    </xf>
    <xf numFmtId="170" fontId="3" fillId="34" borderId="11" xfId="77" applyNumberFormat="1" applyFont="1" applyFill="1" applyBorder="1" applyAlignment="1">
      <alignment horizontal="right"/>
      <protection/>
    </xf>
    <xf numFmtId="170" fontId="3" fillId="0" borderId="11" xfId="77" applyNumberFormat="1" applyFont="1" applyBorder="1" applyAlignment="1">
      <alignment horizontal="right"/>
      <protection/>
    </xf>
    <xf numFmtId="170" fontId="3" fillId="19" borderId="11" xfId="77" applyNumberFormat="1" applyFont="1" applyFill="1" applyBorder="1" applyAlignment="1">
      <alignment horizontal="right"/>
      <protection/>
    </xf>
    <xf numFmtId="165" fontId="3" fillId="0" borderId="11" xfId="77" applyNumberFormat="1" applyFont="1" applyBorder="1" applyAlignment="1">
      <alignment horizontal="right"/>
      <protection/>
    </xf>
    <xf numFmtId="165" fontId="3" fillId="19" borderId="11" xfId="77" applyNumberFormat="1" applyFont="1" applyFill="1" applyBorder="1" applyAlignment="1">
      <alignment horizontal="right"/>
      <protection/>
    </xf>
    <xf numFmtId="164" fontId="3" fillId="35" borderId="11" xfId="77" applyNumberFormat="1" applyFont="1" applyFill="1" applyBorder="1" applyAlignment="1">
      <alignment horizontal="right" vertical="center"/>
      <protection/>
    </xf>
    <xf numFmtId="170" fontId="3" fillId="35" borderId="11" xfId="77" applyNumberFormat="1" applyFont="1" applyFill="1" applyBorder="1" applyAlignment="1">
      <alignment horizontal="right" vertical="center"/>
      <protection/>
    </xf>
    <xf numFmtId="165" fontId="3" fillId="35" borderId="11" xfId="77" applyNumberFormat="1" applyFont="1" applyFill="1" applyBorder="1" applyAlignment="1">
      <alignment horizontal="right" vertical="center"/>
      <protection/>
    </xf>
    <xf numFmtId="164" fontId="3" fillId="35" borderId="11" xfId="78" applyNumberFormat="1" applyFont="1" applyFill="1" applyBorder="1" applyAlignment="1">
      <alignment horizontal="right" vertical="center"/>
      <protection/>
    </xf>
    <xf numFmtId="2" fontId="3" fillId="35" borderId="11" xfId="78" applyNumberFormat="1" applyFont="1" applyFill="1" applyBorder="1" applyAlignment="1">
      <alignment horizontal="right"/>
      <protection/>
    </xf>
    <xf numFmtId="0" fontId="3" fillId="35" borderId="11" xfId="78" applyFont="1" applyFill="1" applyBorder="1" applyAlignment="1">
      <alignment horizontal="right"/>
      <protection/>
    </xf>
    <xf numFmtId="1" fontId="3" fillId="34" borderId="11" xfId="78" applyNumberFormat="1" applyFont="1" applyFill="1" applyBorder="1" applyAlignment="1">
      <alignment horizontal="right" vertical="center" wrapText="1"/>
      <protection/>
    </xf>
    <xf numFmtId="1" fontId="3" fillId="34" borderId="11" xfId="78" applyNumberFormat="1" applyFont="1" applyFill="1" applyBorder="1" applyAlignment="1">
      <alignment horizontal="right"/>
      <protection/>
    </xf>
    <xf numFmtId="1" fontId="3" fillId="35" borderId="11" xfId="78" applyNumberFormat="1" applyFont="1" applyFill="1" applyBorder="1" applyAlignment="1">
      <alignment horizontal="right" vertical="center"/>
      <protection/>
    </xf>
    <xf numFmtId="1" fontId="3" fillId="0" borderId="11" xfId="78" applyNumberFormat="1" applyFont="1" applyBorder="1" applyAlignment="1">
      <alignment horizontal="right"/>
      <protection/>
    </xf>
    <xf numFmtId="1" fontId="3" fillId="35" borderId="11" xfId="78" applyNumberFormat="1" applyFont="1" applyFill="1" applyBorder="1" applyAlignment="1">
      <alignment horizontal="right"/>
      <protection/>
    </xf>
    <xf numFmtId="1" fontId="3" fillId="34" borderId="11" xfId="47" applyNumberFormat="1" applyFont="1" applyFill="1" applyBorder="1" applyAlignment="1">
      <alignment horizontal="right" vertical="center"/>
    </xf>
    <xf numFmtId="1" fontId="3" fillId="19" borderId="11" xfId="78" applyNumberFormat="1" applyFont="1" applyFill="1" applyBorder="1" applyAlignment="1">
      <alignment horizontal="right" vertical="center"/>
      <protection/>
    </xf>
    <xf numFmtId="164" fontId="3" fillId="19" borderId="11" xfId="78" applyNumberFormat="1" applyFont="1" applyFill="1" applyBorder="1" applyAlignment="1">
      <alignment horizontal="right" vertical="center"/>
      <protection/>
    </xf>
    <xf numFmtId="1" fontId="3" fillId="19" borderId="11" xfId="78" applyNumberFormat="1" applyFont="1" applyFill="1" applyBorder="1" applyAlignment="1">
      <alignment horizontal="right"/>
      <protection/>
    </xf>
    <xf numFmtId="164" fontId="3" fillId="19" borderId="11" xfId="78" applyNumberFormat="1" applyFont="1" applyFill="1" applyBorder="1" applyAlignment="1">
      <alignment horizontal="right"/>
      <protection/>
    </xf>
    <xf numFmtId="164" fontId="3" fillId="19" borderId="11" xfId="78" applyNumberFormat="1" applyFont="1" applyFill="1" applyBorder="1" applyAlignment="1">
      <alignment horizontal="right" vertical="center" wrapText="1"/>
      <protection/>
    </xf>
    <xf numFmtId="170" fontId="3" fillId="34" borderId="11" xfId="79" applyNumberFormat="1" applyFont="1" applyFill="1" applyBorder="1" applyAlignment="1">
      <alignment horizontal="right"/>
      <protection/>
    </xf>
    <xf numFmtId="170" fontId="46" fillId="34" borderId="11" xfId="79" applyNumberFormat="1" applyFont="1" applyFill="1" applyBorder="1" applyAlignment="1">
      <alignment horizontal="right"/>
      <protection/>
    </xf>
    <xf numFmtId="170" fontId="3" fillId="0" borderId="11" xfId="79" applyNumberFormat="1" applyFont="1" applyBorder="1" applyAlignment="1">
      <alignment horizontal="right"/>
      <protection/>
    </xf>
    <xf numFmtId="171" fontId="3" fillId="34" borderId="11" xfId="79" applyNumberFormat="1" applyFont="1" applyFill="1" applyBorder="1" applyAlignment="1">
      <alignment horizontal="right"/>
      <protection/>
    </xf>
    <xf numFmtId="171" fontId="46" fillId="34" borderId="11" xfId="79" applyNumberFormat="1" applyFont="1" applyFill="1" applyBorder="1" applyAlignment="1">
      <alignment horizontal="right"/>
      <protection/>
    </xf>
    <xf numFmtId="171" fontId="3" fillId="0" borderId="11" xfId="79" applyNumberFormat="1" applyFont="1" applyBorder="1" applyAlignment="1">
      <alignment horizontal="right"/>
      <protection/>
    </xf>
    <xf numFmtId="1" fontId="3" fillId="34" borderId="11" xfId="79" applyNumberFormat="1" applyFont="1" applyFill="1" applyBorder="1" applyAlignment="1">
      <alignment horizontal="right" vertical="center"/>
      <protection/>
    </xf>
    <xf numFmtId="1" fontId="3" fillId="34" borderId="11" xfId="79" applyNumberFormat="1" applyFont="1" applyFill="1" applyBorder="1" applyAlignment="1">
      <alignment horizontal="right"/>
      <protection/>
    </xf>
    <xf numFmtId="1" fontId="3" fillId="34" borderId="11" xfId="48" applyNumberFormat="1" applyFont="1" applyFill="1" applyBorder="1" applyAlignment="1">
      <alignment horizontal="right" vertical="center"/>
    </xf>
    <xf numFmtId="1" fontId="46" fillId="34" borderId="11" xfId="79" applyNumberFormat="1" applyFont="1" applyFill="1" applyBorder="1" applyAlignment="1">
      <alignment horizontal="right"/>
      <protection/>
    </xf>
    <xf numFmtId="1" fontId="3" fillId="0" borderId="11" xfId="79" applyNumberFormat="1" applyFont="1" applyBorder="1" applyAlignment="1">
      <alignment horizontal="right"/>
      <protection/>
    </xf>
    <xf numFmtId="171" fontId="3" fillId="34" borderId="11" xfId="48" applyNumberFormat="1" applyFont="1" applyFill="1" applyBorder="1" applyAlignment="1">
      <alignment horizontal="right" vertical="center"/>
    </xf>
    <xf numFmtId="170" fontId="3" fillId="19" borderId="11" xfId="79" applyNumberFormat="1" applyFont="1" applyFill="1" applyBorder="1" applyAlignment="1">
      <alignment horizontal="right" vertical="center"/>
      <protection/>
    </xf>
    <xf numFmtId="164" fontId="3" fillId="19" borderId="11" xfId="79" applyNumberFormat="1" applyFont="1" applyFill="1" applyBorder="1" applyAlignment="1">
      <alignment horizontal="right" vertical="center"/>
      <protection/>
    </xf>
    <xf numFmtId="171" fontId="3" fillId="19" borderId="11" xfId="79" applyNumberFormat="1" applyFont="1" applyFill="1" applyBorder="1" applyAlignment="1">
      <alignment horizontal="right" vertical="center"/>
      <protection/>
    </xf>
    <xf numFmtId="1" fontId="3" fillId="19" borderId="11" xfId="79" applyNumberFormat="1" applyFont="1" applyFill="1" applyBorder="1" applyAlignment="1">
      <alignment horizontal="right" vertical="center"/>
      <protection/>
    </xf>
    <xf numFmtId="170" fontId="3" fillId="19" borderId="11" xfId="79" applyNumberFormat="1" applyFont="1" applyFill="1" applyBorder="1" applyAlignment="1">
      <alignment horizontal="right"/>
      <protection/>
    </xf>
    <xf numFmtId="164" fontId="3" fillId="19" borderId="11" xfId="79" applyNumberFormat="1" applyFont="1" applyFill="1" applyBorder="1" applyAlignment="1">
      <alignment horizontal="right"/>
      <protection/>
    </xf>
    <xf numFmtId="171" fontId="3" fillId="19" borderId="11" xfId="79" applyNumberFormat="1" applyFont="1" applyFill="1" applyBorder="1" applyAlignment="1">
      <alignment horizontal="right"/>
      <protection/>
    </xf>
    <xf numFmtId="1" fontId="3" fillId="19" borderId="11" xfId="79" applyNumberFormat="1" applyFont="1" applyFill="1" applyBorder="1" applyAlignment="1">
      <alignment horizontal="right"/>
      <protection/>
    </xf>
    <xf numFmtId="0" fontId="3" fillId="35" borderId="11" xfId="79" applyFont="1" applyFill="1" applyBorder="1" applyAlignment="1">
      <alignment horizontal="right"/>
      <protection/>
    </xf>
    <xf numFmtId="164" fontId="3" fillId="35" borderId="11" xfId="79" applyNumberFormat="1" applyFont="1" applyFill="1" applyBorder="1" applyAlignment="1">
      <alignment horizontal="right" vertical="center"/>
      <protection/>
    </xf>
    <xf numFmtId="170" fontId="3" fillId="35" borderId="11" xfId="79" applyNumberFormat="1" applyFont="1" applyFill="1" applyBorder="1" applyAlignment="1">
      <alignment horizontal="right"/>
      <protection/>
    </xf>
    <xf numFmtId="2" fontId="3" fillId="35" borderId="11" xfId="79" applyNumberFormat="1" applyFont="1" applyFill="1" applyBorder="1" applyAlignment="1">
      <alignment horizontal="right"/>
      <protection/>
    </xf>
    <xf numFmtId="171" fontId="3" fillId="35" borderId="11" xfId="79" applyNumberFormat="1" applyFont="1" applyFill="1" applyBorder="1" applyAlignment="1">
      <alignment horizontal="right"/>
      <protection/>
    </xf>
    <xf numFmtId="1" fontId="3" fillId="35" borderId="11" xfId="79" applyNumberFormat="1" applyFont="1" applyFill="1" applyBorder="1" applyAlignment="1">
      <alignment horizontal="right"/>
      <protection/>
    </xf>
    <xf numFmtId="170" fontId="3" fillId="35" borderId="11" xfId="79" applyNumberFormat="1" applyFont="1" applyFill="1" applyBorder="1" applyAlignment="1">
      <alignment horizontal="right" vertical="center"/>
      <protection/>
    </xf>
    <xf numFmtId="171" fontId="3" fillId="35" borderId="11" xfId="79" applyNumberFormat="1" applyFont="1" applyFill="1" applyBorder="1" applyAlignment="1">
      <alignment horizontal="right" vertical="center"/>
      <protection/>
    </xf>
    <xf numFmtId="1" fontId="3" fillId="35" borderId="11" xfId="79" applyNumberFormat="1" applyFont="1" applyFill="1" applyBorder="1" applyAlignment="1">
      <alignment horizontal="right" vertical="center"/>
      <protection/>
    </xf>
    <xf numFmtId="0" fontId="3" fillId="35" borderId="14" xfId="83" applyFont="1" applyFill="1" applyBorder="1" applyAlignment="1">
      <alignment horizontal="center" vertical="center" wrapText="1"/>
      <protection/>
    </xf>
    <xf numFmtId="0" fontId="46" fillId="35" borderId="15" xfId="0" applyFont="1" applyFill="1" applyBorder="1" applyAlignment="1">
      <alignment/>
    </xf>
    <xf numFmtId="2" fontId="3" fillId="35" borderId="11" xfId="80" applyNumberFormat="1" applyFont="1" applyFill="1" applyBorder="1" applyAlignment="1">
      <alignment horizontal="right" vertical="center"/>
      <protection/>
    </xf>
    <xf numFmtId="0" fontId="3" fillId="35" borderId="15" xfId="89" applyFont="1" applyFill="1" applyBorder="1" applyAlignment="1">
      <alignment vertical="center"/>
      <protection/>
    </xf>
    <xf numFmtId="2" fontId="3" fillId="35" borderId="11" xfId="80" applyNumberFormat="1" applyFont="1" applyFill="1" applyBorder="1" applyAlignment="1">
      <alignment horizontal="right"/>
      <protection/>
    </xf>
    <xf numFmtId="0" fontId="3" fillId="35" borderId="11" xfId="80" applyFont="1" applyFill="1" applyBorder="1" applyAlignment="1">
      <alignment horizontal="right"/>
      <protection/>
    </xf>
    <xf numFmtId="165" fontId="3" fillId="34" borderId="11" xfId="80" applyNumberFormat="1" applyFont="1" applyFill="1" applyBorder="1" applyAlignment="1">
      <alignment horizontal="right" vertical="center"/>
      <protection/>
    </xf>
    <xf numFmtId="165" fontId="3" fillId="34" borderId="11" xfId="80" applyNumberFormat="1" applyFont="1" applyFill="1" applyBorder="1" applyAlignment="1">
      <alignment horizontal="right"/>
      <protection/>
    </xf>
    <xf numFmtId="165" fontId="3" fillId="35" borderId="11" xfId="80" applyNumberFormat="1" applyFont="1" applyFill="1" applyBorder="1" applyAlignment="1">
      <alignment horizontal="right" vertical="center"/>
      <protection/>
    </xf>
    <xf numFmtId="165" fontId="3" fillId="0" borderId="11" xfId="80" applyNumberFormat="1" applyFont="1" applyBorder="1" applyAlignment="1">
      <alignment horizontal="right"/>
      <protection/>
    </xf>
    <xf numFmtId="165" fontId="3" fillId="35" borderId="11" xfId="80" applyNumberFormat="1" applyFont="1" applyFill="1" applyBorder="1" applyAlignment="1">
      <alignment horizontal="right"/>
      <protection/>
    </xf>
    <xf numFmtId="165" fontId="3" fillId="0" borderId="11" xfId="80" applyNumberFormat="1" applyFont="1" applyBorder="1" applyAlignment="1">
      <alignment horizontal="right" vertical="center"/>
      <protection/>
    </xf>
    <xf numFmtId="1" fontId="3" fillId="34" borderId="11" xfId="80" applyNumberFormat="1" applyFont="1" applyFill="1" applyBorder="1" applyAlignment="1">
      <alignment horizontal="right" vertical="center"/>
      <protection/>
    </xf>
    <xf numFmtId="1" fontId="3" fillId="34" borderId="11" xfId="80" applyNumberFormat="1" applyFont="1" applyFill="1" applyBorder="1" applyAlignment="1">
      <alignment horizontal="right"/>
      <protection/>
    </xf>
    <xf numFmtId="1" fontId="3" fillId="35" borderId="11" xfId="80" applyNumberFormat="1" applyFont="1" applyFill="1" applyBorder="1" applyAlignment="1">
      <alignment horizontal="right" vertical="center"/>
      <protection/>
    </xf>
    <xf numFmtId="1" fontId="3" fillId="0" borderId="11" xfId="80" applyNumberFormat="1" applyFont="1" applyBorder="1" applyAlignment="1">
      <alignment horizontal="right" vertical="center"/>
      <protection/>
    </xf>
    <xf numFmtId="1" fontId="3" fillId="0" borderId="11" xfId="80" applyNumberFormat="1" applyFont="1" applyBorder="1" applyAlignment="1">
      <alignment horizontal="right"/>
      <protection/>
    </xf>
    <xf numFmtId="1" fontId="3" fillId="35" borderId="11" xfId="80" applyNumberFormat="1" applyFont="1" applyFill="1" applyBorder="1" applyAlignment="1">
      <alignment horizontal="right"/>
      <protection/>
    </xf>
    <xf numFmtId="0" fontId="3" fillId="19" borderId="14" xfId="83" applyFont="1" applyFill="1" applyBorder="1" applyAlignment="1">
      <alignment horizontal="center" vertical="center" wrapText="1"/>
      <protection/>
    </xf>
    <xf numFmtId="0" fontId="46" fillId="19" borderId="15" xfId="0" applyFont="1" applyFill="1" applyBorder="1" applyAlignment="1">
      <alignment/>
    </xf>
    <xf numFmtId="165" fontId="3" fillId="19" borderId="11" xfId="80" applyNumberFormat="1" applyFont="1" applyFill="1" applyBorder="1" applyAlignment="1">
      <alignment horizontal="right" vertical="center"/>
      <protection/>
    </xf>
    <xf numFmtId="2" fontId="3" fillId="19" borderId="11" xfId="80" applyNumberFormat="1" applyFont="1" applyFill="1" applyBorder="1" applyAlignment="1">
      <alignment horizontal="right" vertical="center"/>
      <protection/>
    </xf>
    <xf numFmtId="1" fontId="3" fillId="19" borderId="11" xfId="80" applyNumberFormat="1" applyFont="1" applyFill="1" applyBorder="1" applyAlignment="1">
      <alignment horizontal="right" vertical="center"/>
      <protection/>
    </xf>
    <xf numFmtId="0" fontId="3" fillId="19" borderId="15" xfId="89" applyFont="1" applyFill="1" applyBorder="1" applyAlignment="1">
      <alignment vertical="center"/>
      <protection/>
    </xf>
    <xf numFmtId="165" fontId="3" fillId="19" borderId="11" xfId="80" applyNumberFormat="1" applyFont="1" applyFill="1" applyBorder="1" applyAlignment="1">
      <alignment horizontal="right"/>
      <protection/>
    </xf>
    <xf numFmtId="2" fontId="3" fillId="19" borderId="11" xfId="80" applyNumberFormat="1" applyFont="1" applyFill="1" applyBorder="1" applyAlignment="1">
      <alignment horizontal="right"/>
      <protection/>
    </xf>
    <xf numFmtId="1" fontId="3" fillId="19" borderId="11" xfId="80" applyNumberFormat="1" applyFont="1" applyFill="1" applyBorder="1" applyAlignment="1">
      <alignment horizontal="right"/>
      <protection/>
    </xf>
    <xf numFmtId="0" fontId="46" fillId="19" borderId="16" xfId="0" applyFont="1" applyFill="1" applyBorder="1" applyAlignment="1">
      <alignment/>
    </xf>
    <xf numFmtId="0" fontId="3" fillId="19" borderId="16" xfId="89" applyFont="1" applyFill="1" applyBorder="1" applyAlignment="1">
      <alignment vertical="center"/>
      <protection/>
    </xf>
    <xf numFmtId="164" fontId="3" fillId="19" borderId="11" xfId="81" applyNumberFormat="1" applyFont="1" applyFill="1" applyBorder="1" applyAlignment="1">
      <alignment horizontal="right" vertical="center"/>
      <protection/>
    </xf>
    <xf numFmtId="164" fontId="3" fillId="19" borderId="11" xfId="81" applyNumberFormat="1" applyFont="1" applyFill="1" applyBorder="1" applyAlignment="1">
      <alignment horizontal="right"/>
      <protection/>
    </xf>
    <xf numFmtId="164" fontId="3" fillId="35" borderId="11" xfId="81" applyNumberFormat="1" applyFont="1" applyFill="1" applyBorder="1" applyAlignment="1">
      <alignment horizontal="right" vertical="center"/>
      <protection/>
    </xf>
    <xf numFmtId="171" fontId="3" fillId="35" borderId="11" xfId="81" applyNumberFormat="1" applyFont="1" applyFill="1" applyBorder="1" applyAlignment="1">
      <alignment horizontal="right" vertical="center"/>
      <protection/>
    </xf>
    <xf numFmtId="171" fontId="3" fillId="19" borderId="11" xfId="81" applyNumberFormat="1" applyFont="1" applyFill="1" applyBorder="1" applyAlignment="1">
      <alignment horizontal="right" vertical="center"/>
      <protection/>
    </xf>
    <xf numFmtId="171" fontId="3" fillId="34" borderId="11" xfId="81" applyNumberFormat="1" applyFont="1" applyFill="1" applyBorder="1" applyAlignment="1">
      <alignment horizontal="right"/>
      <protection/>
    </xf>
    <xf numFmtId="171" fontId="3" fillId="0" borderId="11" xfId="81" applyNumberFormat="1" applyFont="1" applyBorder="1" applyAlignment="1">
      <alignment horizontal="right"/>
      <protection/>
    </xf>
    <xf numFmtId="171" fontId="3" fillId="19" borderId="11" xfId="81" applyNumberFormat="1" applyFont="1" applyFill="1" applyBorder="1" applyAlignment="1">
      <alignment horizontal="right"/>
      <protection/>
    </xf>
    <xf numFmtId="1" fontId="3" fillId="35" borderId="11" xfId="81" applyNumberFormat="1" applyFont="1" applyFill="1" applyBorder="1" applyAlignment="1">
      <alignment horizontal="right" vertical="center"/>
      <protection/>
    </xf>
    <xf numFmtId="1" fontId="3" fillId="19" borderId="11" xfId="81" applyNumberFormat="1" applyFont="1" applyFill="1" applyBorder="1" applyAlignment="1">
      <alignment horizontal="right"/>
      <protection/>
    </xf>
    <xf numFmtId="2" fontId="3" fillId="35" borderId="11" xfId="82" applyNumberFormat="1" applyFont="1" applyFill="1" applyBorder="1" applyAlignment="1">
      <alignment horizontal="right"/>
      <protection/>
    </xf>
    <xf numFmtId="2" fontId="3" fillId="19" borderId="11" xfId="88" applyNumberFormat="1" applyFont="1" applyFill="1" applyBorder="1" applyAlignment="1">
      <alignment horizontal="right"/>
      <protection/>
    </xf>
    <xf numFmtId="164" fontId="3" fillId="19" borderId="11" xfId="82" applyNumberFormat="1" applyFont="1" applyFill="1" applyBorder="1" applyAlignment="1">
      <alignment horizontal="right" vertical="center"/>
      <protection/>
    </xf>
    <xf numFmtId="164" fontId="3" fillId="19" borderId="11" xfId="82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165" fontId="3" fillId="34" borderId="11" xfId="82" applyNumberFormat="1" applyFont="1" applyFill="1" applyBorder="1" applyAlignment="1">
      <alignment horizontal="right" vertical="center"/>
      <protection/>
    </xf>
    <xf numFmtId="165" fontId="3" fillId="0" borderId="11" xfId="82" applyNumberFormat="1" applyFont="1" applyBorder="1" applyAlignment="1">
      <alignment horizontal="right"/>
      <protection/>
    </xf>
    <xf numFmtId="165" fontId="3" fillId="0" borderId="11" xfId="82" applyNumberFormat="1" applyFont="1" applyBorder="1" applyAlignment="1">
      <alignment horizontal="right" vertical="center"/>
      <protection/>
    </xf>
    <xf numFmtId="1" fontId="3" fillId="34" borderId="11" xfId="82" applyNumberFormat="1" applyFont="1" applyFill="1" applyBorder="1" applyAlignment="1">
      <alignment horizontal="right" vertical="center"/>
      <protection/>
    </xf>
    <xf numFmtId="1" fontId="3" fillId="34" borderId="11" xfId="82" applyNumberFormat="1" applyFont="1" applyFill="1" applyBorder="1" applyAlignment="1">
      <alignment horizontal="right"/>
      <protection/>
    </xf>
    <xf numFmtId="1" fontId="3" fillId="0" borderId="11" xfId="82" applyNumberFormat="1" applyFont="1" applyBorder="1" applyAlignment="1">
      <alignment horizontal="right"/>
      <protection/>
    </xf>
    <xf numFmtId="1" fontId="3" fillId="0" borderId="11" xfId="82" applyNumberFormat="1" applyFont="1" applyBorder="1" applyAlignment="1">
      <alignment horizontal="right" vertical="center"/>
      <protection/>
    </xf>
    <xf numFmtId="1" fontId="3" fillId="34" borderId="11" xfId="51" applyNumberFormat="1" applyFont="1" applyFill="1" applyBorder="1" applyAlignment="1">
      <alignment horizontal="right" vertical="center"/>
    </xf>
    <xf numFmtId="1" fontId="3" fillId="19" borderId="11" xfId="82" applyNumberFormat="1" applyFont="1" applyFill="1" applyBorder="1" applyAlignment="1">
      <alignment horizontal="right" vertical="center"/>
      <protection/>
    </xf>
    <xf numFmtId="2" fontId="3" fillId="19" borderId="11" xfId="82" applyNumberFormat="1" applyFont="1" applyFill="1" applyBorder="1" applyAlignment="1">
      <alignment horizontal="right" vertical="center"/>
      <protection/>
    </xf>
    <xf numFmtId="165" fontId="3" fillId="19" borderId="11" xfId="82" applyNumberFormat="1" applyFont="1" applyFill="1" applyBorder="1" applyAlignment="1">
      <alignment horizontal="right" vertical="center"/>
      <protection/>
    </xf>
    <xf numFmtId="1" fontId="3" fillId="19" borderId="11" xfId="82" applyNumberFormat="1" applyFont="1" applyFill="1" applyBorder="1">
      <alignment/>
      <protection/>
    </xf>
    <xf numFmtId="164" fontId="3" fillId="19" borderId="11" xfId="82" applyNumberFormat="1" applyFont="1" applyFill="1" applyBorder="1">
      <alignment/>
      <protection/>
    </xf>
    <xf numFmtId="165" fontId="3" fillId="19" borderId="11" xfId="82" applyNumberFormat="1" applyFont="1" applyFill="1" applyBorder="1">
      <alignment/>
      <protection/>
    </xf>
    <xf numFmtId="2" fontId="3" fillId="35" borderId="11" xfId="82" applyNumberFormat="1" applyFont="1" applyFill="1" applyBorder="1" applyAlignment="1">
      <alignment horizontal="right" vertical="center"/>
      <protection/>
    </xf>
    <xf numFmtId="1" fontId="3" fillId="35" borderId="11" xfId="82" applyNumberFormat="1" applyFont="1" applyFill="1" applyBorder="1" applyAlignment="1">
      <alignment horizontal="right" vertical="center"/>
      <protection/>
    </xf>
    <xf numFmtId="165" fontId="3" fillId="35" borderId="11" xfId="82" applyNumberFormat="1" applyFont="1" applyFill="1" applyBorder="1" applyAlignment="1">
      <alignment horizontal="right" vertical="center"/>
      <protection/>
    </xf>
    <xf numFmtId="164" fontId="3" fillId="35" borderId="11" xfId="84" applyNumberFormat="1" applyFont="1" applyFill="1" applyBorder="1" applyAlignment="1">
      <alignment horizontal="right" vertical="center"/>
      <protection/>
    </xf>
    <xf numFmtId="164" fontId="3" fillId="19" borderId="11" xfId="84" applyNumberFormat="1" applyFont="1" applyFill="1" applyBorder="1" applyAlignment="1">
      <alignment horizontal="right" vertical="center"/>
      <protection/>
    </xf>
    <xf numFmtId="164" fontId="3" fillId="19" borderId="11" xfId="84" applyNumberFormat="1" applyFont="1" applyFill="1" applyBorder="1" applyAlignment="1">
      <alignment horizontal="right"/>
      <protection/>
    </xf>
    <xf numFmtId="2" fontId="3" fillId="19" borderId="11" xfId="85" applyNumberFormat="1" applyFont="1" applyFill="1" applyBorder="1" applyAlignment="1">
      <alignment horizontal="right" vertical="center"/>
      <protection/>
    </xf>
    <xf numFmtId="164" fontId="3" fillId="19" borderId="11" xfId="85" applyNumberFormat="1" applyFont="1" applyFill="1" applyBorder="1" applyAlignment="1">
      <alignment horizontal="right" vertical="center"/>
      <protection/>
    </xf>
    <xf numFmtId="164" fontId="3" fillId="19" borderId="11" xfId="85" applyNumberFormat="1" applyFont="1" applyFill="1" applyBorder="1" applyAlignment="1">
      <alignment horizontal="right"/>
      <protection/>
    </xf>
    <xf numFmtId="2" fontId="3" fillId="35" borderId="11" xfId="85" applyNumberFormat="1" applyFont="1" applyFill="1" applyBorder="1" applyAlignment="1">
      <alignment horizontal="right" vertical="center"/>
      <protection/>
    </xf>
    <xf numFmtId="1" fontId="3" fillId="34" borderId="11" xfId="85" applyNumberFormat="1" applyFont="1" applyFill="1" applyBorder="1" applyAlignment="1">
      <alignment horizontal="right" vertical="center"/>
      <protection/>
    </xf>
    <xf numFmtId="1" fontId="3" fillId="35" borderId="11" xfId="85" applyNumberFormat="1" applyFont="1" applyFill="1" applyBorder="1" applyAlignment="1">
      <alignment horizontal="right" vertical="center"/>
      <protection/>
    </xf>
    <xf numFmtId="1" fontId="3" fillId="19" borderId="11" xfId="85" applyNumberFormat="1" applyFont="1" applyFill="1" applyBorder="1" applyAlignment="1">
      <alignment horizontal="right" vertical="center"/>
      <protection/>
    </xf>
    <xf numFmtId="1" fontId="3" fillId="34" borderId="11" xfId="85" applyNumberFormat="1" applyFont="1" applyFill="1" applyBorder="1" applyAlignment="1">
      <alignment horizontal="right"/>
      <protection/>
    </xf>
    <xf numFmtId="1" fontId="46" fillId="34" borderId="11" xfId="85" applyNumberFormat="1" applyFont="1" applyFill="1" applyBorder="1" applyAlignment="1">
      <alignment horizontal="right"/>
      <protection/>
    </xf>
    <xf numFmtId="1" fontId="3" fillId="0" borderId="11" xfId="85" applyNumberFormat="1" applyFont="1" applyBorder="1" applyAlignment="1">
      <alignment horizontal="right"/>
      <protection/>
    </xf>
    <xf numFmtId="1" fontId="3" fillId="19" borderId="11" xfId="85" applyNumberFormat="1" applyFont="1" applyFill="1" applyBorder="1" applyAlignment="1">
      <alignment horizontal="right"/>
      <protection/>
    </xf>
    <xf numFmtId="2" fontId="3" fillId="35" borderId="11" xfId="86" applyNumberFormat="1" applyFont="1" applyFill="1" applyBorder="1" applyAlignment="1">
      <alignment horizontal="right"/>
      <protection/>
    </xf>
    <xf numFmtId="164" fontId="3" fillId="35" borderId="11" xfId="86" applyNumberFormat="1" applyFont="1" applyFill="1" applyBorder="1" applyAlignment="1">
      <alignment horizontal="right" vertical="center"/>
      <protection/>
    </xf>
    <xf numFmtId="164" fontId="3" fillId="19" borderId="11" xfId="86" applyNumberFormat="1" applyFont="1" applyFill="1" applyBorder="1" applyAlignment="1">
      <alignment horizontal="right" vertical="center"/>
      <protection/>
    </xf>
    <xf numFmtId="164" fontId="3" fillId="19" borderId="11" xfId="86" applyNumberFormat="1" applyFont="1" applyFill="1" applyBorder="1" applyAlignment="1">
      <alignment horizontal="right"/>
      <protection/>
    </xf>
    <xf numFmtId="165" fontId="3" fillId="34" borderId="11" xfId="86" applyNumberFormat="1" applyFont="1" applyFill="1" applyBorder="1" applyAlignment="1">
      <alignment horizontal="right"/>
      <protection/>
    </xf>
    <xf numFmtId="165" fontId="3" fillId="35" borderId="11" xfId="86" applyNumberFormat="1" applyFont="1" applyFill="1" applyBorder="1" applyAlignment="1">
      <alignment horizontal="right" vertical="center"/>
      <protection/>
    </xf>
    <xf numFmtId="165" fontId="3" fillId="19" borderId="11" xfId="86" applyNumberFormat="1" applyFont="1" applyFill="1" applyBorder="1" applyAlignment="1">
      <alignment horizontal="right" vertical="center"/>
      <protection/>
    </xf>
    <xf numFmtId="165" fontId="46" fillId="34" borderId="11" xfId="86" applyNumberFormat="1" applyFont="1" applyFill="1" applyBorder="1" applyAlignment="1">
      <alignment horizontal="right"/>
      <protection/>
    </xf>
    <xf numFmtId="165" fontId="3" fillId="0" borderId="11" xfId="86" applyNumberFormat="1" applyFont="1" applyBorder="1" applyAlignment="1">
      <alignment horizontal="right"/>
      <protection/>
    </xf>
    <xf numFmtId="165" fontId="3" fillId="35" borderId="11" xfId="86" applyNumberFormat="1" applyFont="1" applyFill="1" applyBorder="1" applyAlignment="1">
      <alignment horizontal="right"/>
      <protection/>
    </xf>
    <xf numFmtId="165" fontId="3" fillId="19" borderId="11" xfId="86" applyNumberFormat="1" applyFont="1" applyFill="1" applyBorder="1" applyAlignment="1">
      <alignment horizontal="right"/>
      <protection/>
    </xf>
    <xf numFmtId="1" fontId="3" fillId="34" borderId="11" xfId="86" applyNumberFormat="1" applyFont="1" applyFill="1" applyBorder="1" applyAlignment="1">
      <alignment horizontal="right" vertical="center" wrapText="1"/>
      <protection/>
    </xf>
    <xf numFmtId="1" fontId="3" fillId="34" borderId="11" xfId="86" applyNumberFormat="1" applyFont="1" applyFill="1" applyBorder="1" applyAlignment="1">
      <alignment horizontal="right"/>
      <protection/>
    </xf>
    <xf numFmtId="1" fontId="3" fillId="35" borderId="11" xfId="86" applyNumberFormat="1" applyFont="1" applyFill="1" applyBorder="1" applyAlignment="1">
      <alignment horizontal="right" vertical="center"/>
      <protection/>
    </xf>
    <xf numFmtId="1" fontId="3" fillId="19" borderId="11" xfId="86" applyNumberFormat="1" applyFont="1" applyFill="1" applyBorder="1" applyAlignment="1">
      <alignment horizontal="right" vertical="center"/>
      <protection/>
    </xf>
    <xf numFmtId="1" fontId="46" fillId="34" borderId="11" xfId="86" applyNumberFormat="1" applyFont="1" applyFill="1" applyBorder="1" applyAlignment="1">
      <alignment horizontal="right"/>
      <protection/>
    </xf>
    <xf numFmtId="1" fontId="3" fillId="0" borderId="11" xfId="86" applyNumberFormat="1" applyFont="1" applyBorder="1" applyAlignment="1">
      <alignment horizontal="right"/>
      <protection/>
    </xf>
    <xf numFmtId="1" fontId="3" fillId="35" borderId="11" xfId="86" applyNumberFormat="1" applyFont="1" applyFill="1" applyBorder="1" applyAlignment="1">
      <alignment horizontal="right"/>
      <protection/>
    </xf>
    <xf numFmtId="1" fontId="3" fillId="19" borderId="11" xfId="86" applyNumberFormat="1" applyFont="1" applyFill="1" applyBorder="1" applyAlignment="1">
      <alignment horizontal="right"/>
      <protection/>
    </xf>
    <xf numFmtId="165" fontId="3" fillId="34" borderId="11" xfId="87" applyNumberFormat="1" applyFont="1" applyFill="1" applyBorder="1" applyAlignment="1">
      <alignment horizontal="right"/>
      <protection/>
    </xf>
    <xf numFmtId="165" fontId="3" fillId="0" borderId="11" xfId="87" applyNumberFormat="1" applyFont="1" applyBorder="1" applyAlignment="1">
      <alignment horizontal="right"/>
      <protection/>
    </xf>
    <xf numFmtId="1" fontId="3" fillId="34" borderId="11" xfId="87" applyNumberFormat="1" applyFont="1" applyFill="1" applyBorder="1" applyAlignment="1">
      <alignment horizontal="right"/>
      <protection/>
    </xf>
    <xf numFmtId="1" fontId="3" fillId="0" borderId="11" xfId="87" applyNumberFormat="1" applyFont="1" applyBorder="1" applyAlignment="1">
      <alignment horizontal="right"/>
      <protection/>
    </xf>
    <xf numFmtId="164" fontId="3" fillId="19" borderId="11" xfId="87" applyNumberFormat="1" applyFont="1" applyFill="1" applyBorder="1" applyAlignment="1">
      <alignment horizontal="right"/>
      <protection/>
    </xf>
    <xf numFmtId="1" fontId="3" fillId="19" borderId="11" xfId="87" applyNumberFormat="1" applyFont="1" applyFill="1" applyBorder="1" applyAlignment="1">
      <alignment horizontal="right"/>
      <protection/>
    </xf>
    <xf numFmtId="165" fontId="3" fillId="19" borderId="11" xfId="87" applyNumberFormat="1" applyFont="1" applyFill="1" applyBorder="1" applyAlignment="1">
      <alignment horizontal="right"/>
      <protection/>
    </xf>
    <xf numFmtId="164" fontId="3" fillId="19" borderId="11" xfId="87" applyNumberFormat="1" applyFont="1" applyFill="1" applyBorder="1" applyAlignment="1">
      <alignment horizontal="right" vertical="center"/>
      <protection/>
    </xf>
    <xf numFmtId="1" fontId="3" fillId="19" borderId="11" xfId="87" applyNumberFormat="1" applyFont="1" applyFill="1" applyBorder="1" applyAlignment="1">
      <alignment horizontal="right" vertical="center"/>
      <protection/>
    </xf>
    <xf numFmtId="165" fontId="3" fillId="19" borderId="11" xfId="87" applyNumberFormat="1" applyFont="1" applyFill="1" applyBorder="1" applyAlignment="1">
      <alignment horizontal="right" vertical="center"/>
      <protection/>
    </xf>
    <xf numFmtId="2" fontId="3" fillId="35" borderId="11" xfId="87" applyNumberFormat="1" applyFont="1" applyFill="1" applyBorder="1" applyAlignment="1">
      <alignment horizontal="right"/>
      <protection/>
    </xf>
    <xf numFmtId="1" fontId="3" fillId="35" borderId="11" xfId="87" applyNumberFormat="1" applyFont="1" applyFill="1" applyBorder="1" applyAlignment="1">
      <alignment horizontal="right"/>
      <protection/>
    </xf>
    <xf numFmtId="165" fontId="3" fillId="35" borderId="11" xfId="87" applyNumberFormat="1" applyFont="1" applyFill="1" applyBorder="1" applyAlignment="1">
      <alignment horizontal="right"/>
      <protection/>
    </xf>
    <xf numFmtId="165" fontId="46" fillId="34" borderId="11" xfId="0" applyNumberFormat="1" applyFont="1" applyFill="1" applyBorder="1" applyAlignment="1">
      <alignment horizontal="right"/>
    </xf>
    <xf numFmtId="165" fontId="46" fillId="35" borderId="11" xfId="0" applyNumberFormat="1" applyFont="1" applyFill="1" applyBorder="1" applyAlignment="1">
      <alignment horizontal="right"/>
    </xf>
    <xf numFmtId="165" fontId="46" fillId="19" borderId="11" xfId="0" applyNumberFormat="1" applyFont="1" applyFill="1" applyBorder="1" applyAlignment="1">
      <alignment horizontal="right"/>
    </xf>
    <xf numFmtId="165" fontId="46" fillId="0" borderId="11" xfId="0" applyNumberFormat="1" applyFont="1" applyBorder="1" applyAlignment="1">
      <alignment horizontal="right"/>
    </xf>
    <xf numFmtId="165" fontId="3" fillId="19" borderId="11" xfId="88" applyNumberFormat="1" applyFont="1" applyFill="1" applyBorder="1" applyAlignment="1">
      <alignment horizontal="right"/>
      <protection/>
    </xf>
    <xf numFmtId="1" fontId="3" fillId="34" borderId="11" xfId="88" applyNumberFormat="1" applyFont="1" applyFill="1" applyBorder="1" applyAlignment="1">
      <alignment horizontal="right" vertical="center" wrapText="1"/>
      <protection/>
    </xf>
    <xf numFmtId="1" fontId="3" fillId="34" borderId="11" xfId="88" applyNumberFormat="1" applyFont="1" applyFill="1" applyBorder="1" applyAlignment="1">
      <alignment horizontal="right"/>
      <protection/>
    </xf>
    <xf numFmtId="1" fontId="46" fillId="34" borderId="11" xfId="88" applyNumberFormat="1" applyFont="1" applyFill="1" applyBorder="1" applyAlignment="1">
      <alignment horizontal="right"/>
      <protection/>
    </xf>
    <xf numFmtId="1" fontId="3" fillId="0" borderId="11" xfId="88" applyNumberFormat="1" applyFont="1" applyBorder="1" applyAlignment="1">
      <alignment horizontal="right"/>
      <protection/>
    </xf>
    <xf numFmtId="1" fontId="3" fillId="19" borderId="11" xfId="88" applyNumberFormat="1" applyFont="1" applyFill="1" applyBorder="1" applyAlignment="1">
      <alignment horizontal="right"/>
      <protection/>
    </xf>
    <xf numFmtId="0" fontId="3" fillId="34" borderId="11" xfId="89" applyFont="1" applyFill="1" applyBorder="1" applyAlignment="1">
      <alignment horizontal="center" vertical="center"/>
      <protection/>
    </xf>
    <xf numFmtId="171" fontId="3" fillId="19" borderId="11" xfId="78" applyNumberFormat="1" applyFont="1" applyFill="1" applyBorder="1" applyAlignment="1">
      <alignment horizontal="right"/>
      <protection/>
    </xf>
    <xf numFmtId="1" fontId="3" fillId="35" borderId="11" xfId="82" applyNumberFormat="1" applyFont="1" applyFill="1" applyBorder="1" applyAlignment="1">
      <alignment horizontal="right"/>
      <protection/>
    </xf>
    <xf numFmtId="171" fontId="3" fillId="35" borderId="11" xfId="84" applyNumberFormat="1" applyFont="1" applyFill="1" applyBorder="1" applyAlignment="1">
      <alignment horizontal="right" vertical="center"/>
      <protection/>
    </xf>
    <xf numFmtId="171" fontId="3" fillId="34" borderId="11" xfId="84" applyNumberFormat="1" applyFont="1" applyFill="1" applyBorder="1" applyAlignment="1">
      <alignment horizontal="right"/>
      <protection/>
    </xf>
    <xf numFmtId="171" fontId="3" fillId="34" borderId="11" xfId="84" applyNumberFormat="1" applyFont="1" applyFill="1" applyBorder="1" applyAlignment="1">
      <alignment horizontal="right" vertical="center"/>
      <protection/>
    </xf>
    <xf numFmtId="171" fontId="3" fillId="19" borderId="11" xfId="84" applyNumberFormat="1" applyFont="1" applyFill="1" applyBorder="1" applyAlignment="1">
      <alignment horizontal="right" vertical="center"/>
      <protection/>
    </xf>
    <xf numFmtId="171" fontId="3" fillId="0" borderId="11" xfId="84" applyNumberFormat="1" applyFont="1" applyBorder="1" applyAlignment="1">
      <alignment horizontal="right"/>
      <protection/>
    </xf>
    <xf numFmtId="171" fontId="3" fillId="19" borderId="11" xfId="84" applyNumberFormat="1" applyFont="1" applyFill="1" applyBorder="1" applyAlignment="1">
      <alignment horizontal="right"/>
      <protection/>
    </xf>
    <xf numFmtId="1" fontId="3" fillId="34" borderId="11" xfId="84" applyNumberFormat="1" applyFont="1" applyFill="1" applyBorder="1" applyAlignment="1">
      <alignment horizontal="right"/>
      <protection/>
    </xf>
    <xf numFmtId="1" fontId="3" fillId="35" borderId="11" xfId="84" applyNumberFormat="1" applyFont="1" applyFill="1" applyBorder="1" applyAlignment="1">
      <alignment horizontal="right" vertical="center"/>
      <protection/>
    </xf>
    <xf numFmtId="1" fontId="3" fillId="19" borderId="11" xfId="84" applyNumberFormat="1" applyFont="1" applyFill="1" applyBorder="1" applyAlignment="1">
      <alignment horizontal="right" vertical="center"/>
      <protection/>
    </xf>
    <xf numFmtId="1" fontId="3" fillId="0" borderId="11" xfId="84" applyNumberFormat="1" applyFont="1" applyBorder="1" applyAlignment="1">
      <alignment horizontal="right"/>
      <protection/>
    </xf>
    <xf numFmtId="1" fontId="3" fillId="19" borderId="11" xfId="84" applyNumberFormat="1" applyFont="1" applyFill="1" applyBorder="1" applyAlignment="1">
      <alignment horizontal="right"/>
      <protection/>
    </xf>
    <xf numFmtId="1" fontId="3" fillId="34" borderId="11" xfId="84" applyNumberFormat="1" applyFont="1" applyFill="1" applyBorder="1" applyAlignment="1">
      <alignment horizontal="right" vertical="center"/>
      <protection/>
    </xf>
    <xf numFmtId="1" fontId="3" fillId="34" borderId="11" xfId="84" applyNumberFormat="1" applyFont="1" applyFill="1" applyBorder="1" applyAlignment="1">
      <alignment horizontal="right" vertical="center" wrapText="1"/>
      <protection/>
    </xf>
    <xf numFmtId="1" fontId="3" fillId="0" borderId="11" xfId="84" applyNumberFormat="1" applyFont="1" applyBorder="1" applyAlignment="1">
      <alignment horizontal="right" vertical="center"/>
      <protection/>
    </xf>
    <xf numFmtId="1" fontId="7" fillId="34" borderId="11" xfId="84" applyNumberFormat="1" applyFont="1" applyFill="1" applyBorder="1" applyAlignment="1">
      <alignment horizontal="right" vertical="center"/>
      <protection/>
    </xf>
    <xf numFmtId="1" fontId="7" fillId="0" borderId="11" xfId="84" applyNumberFormat="1" applyFont="1" applyBorder="1" applyAlignment="1">
      <alignment horizontal="right" vertical="center"/>
      <protection/>
    </xf>
    <xf numFmtId="0" fontId="3" fillId="34" borderId="11" xfId="89" applyFont="1" applyFill="1" applyBorder="1" applyAlignment="1">
      <alignment horizontal="center" vertical="center"/>
      <protection/>
    </xf>
    <xf numFmtId="0" fontId="3" fillId="34" borderId="11" xfId="79" applyFont="1" applyFill="1" applyBorder="1" applyAlignment="1">
      <alignment horizontal="center" vertical="center"/>
      <protection/>
    </xf>
    <xf numFmtId="0" fontId="3" fillId="34" borderId="11" xfId="95" applyFont="1" applyFill="1" applyBorder="1" applyAlignment="1">
      <alignment horizontal="center" vertical="center"/>
      <protection/>
    </xf>
    <xf numFmtId="0" fontId="3" fillId="34" borderId="11" xfId="89" applyFont="1" applyFill="1" applyBorder="1" applyAlignment="1">
      <alignment horizontal="center" vertical="center"/>
      <protection/>
    </xf>
    <xf numFmtId="0" fontId="3" fillId="34" borderId="11" xfId="79" applyFont="1" applyFill="1" applyBorder="1" applyAlignment="1">
      <alignment horizontal="center" vertical="center"/>
      <protection/>
    </xf>
    <xf numFmtId="0" fontId="5" fillId="34" borderId="11" xfId="89" applyFont="1" applyFill="1" applyBorder="1" applyAlignment="1">
      <alignment horizontal="left" vertical="center" wrapText="1"/>
      <protection/>
    </xf>
    <xf numFmtId="0" fontId="5" fillId="34" borderId="11" xfId="89" applyFont="1" applyFill="1" applyBorder="1" applyAlignment="1">
      <alignment horizontal="center" vertical="center"/>
      <protection/>
    </xf>
    <xf numFmtId="2" fontId="5" fillId="34" borderId="11" xfId="54" applyNumberFormat="1" applyFont="1" applyFill="1" applyBorder="1" applyAlignment="1">
      <alignment horizontal="right" vertical="center"/>
    </xf>
    <xf numFmtId="2" fontId="47" fillId="35" borderId="11" xfId="0" applyNumberFormat="1" applyFont="1" applyFill="1" applyBorder="1" applyAlignment="1">
      <alignment horizontal="right"/>
    </xf>
    <xf numFmtId="2" fontId="47" fillId="19" borderId="11" xfId="0" applyNumberFormat="1" applyFont="1" applyFill="1" applyBorder="1" applyAlignment="1">
      <alignment horizontal="right"/>
    </xf>
    <xf numFmtId="2" fontId="5" fillId="35" borderId="11" xfId="89" applyNumberFormat="1" applyFont="1" applyFill="1" applyBorder="1" applyAlignment="1">
      <alignment horizontal="right"/>
      <protection/>
    </xf>
    <xf numFmtId="2" fontId="5" fillId="19" borderId="11" xfId="89" applyNumberFormat="1" applyFont="1" applyFill="1" applyBorder="1" applyAlignment="1">
      <alignment horizontal="right"/>
      <protection/>
    </xf>
    <xf numFmtId="0" fontId="46" fillId="35" borderId="15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19" borderId="15" xfId="0" applyFont="1" applyFill="1" applyBorder="1" applyAlignment="1">
      <alignment/>
    </xf>
    <xf numFmtId="0" fontId="46" fillId="19" borderId="16" xfId="0" applyFont="1" applyFill="1" applyBorder="1" applyAlignment="1">
      <alignment/>
    </xf>
    <xf numFmtId="1" fontId="3" fillId="35" borderId="11" xfId="92" applyNumberFormat="1" applyFont="1" applyFill="1" applyBorder="1" applyAlignment="1">
      <alignment horizontal="right"/>
      <protection/>
    </xf>
    <xf numFmtId="1" fontId="3" fillId="19" borderId="11" xfId="92" applyNumberFormat="1" applyFont="1" applyFill="1" applyBorder="1" applyAlignment="1">
      <alignment horizontal="right"/>
      <protection/>
    </xf>
    <xf numFmtId="0" fontId="5" fillId="34" borderId="11" xfId="92" applyFont="1" applyFill="1" applyBorder="1" applyAlignment="1">
      <alignment horizontal="left" vertical="center" wrapText="1"/>
      <protection/>
    </xf>
    <xf numFmtId="0" fontId="5" fillId="34" borderId="11" xfId="92" applyFont="1" applyFill="1" applyBorder="1" applyAlignment="1">
      <alignment horizontal="center" vertical="center"/>
      <protection/>
    </xf>
    <xf numFmtId="2" fontId="5" fillId="34" borderId="11" xfId="92" applyNumberFormat="1" applyFont="1" applyFill="1" applyBorder="1" applyAlignment="1">
      <alignment horizontal="right" vertical="center"/>
      <protection/>
    </xf>
    <xf numFmtId="164" fontId="5" fillId="35" borderId="11" xfId="92" applyNumberFormat="1" applyFont="1" applyFill="1" applyBorder="1" applyAlignment="1">
      <alignment horizontal="right" vertical="center"/>
      <protection/>
    </xf>
    <xf numFmtId="164" fontId="5" fillId="19" borderId="11" xfId="92" applyNumberFormat="1" applyFont="1" applyFill="1" applyBorder="1" applyAlignment="1">
      <alignment horizontal="right" vertical="center"/>
      <protection/>
    </xf>
    <xf numFmtId="2" fontId="5" fillId="35" borderId="11" xfId="92" applyNumberFormat="1" applyFont="1" applyFill="1" applyBorder="1" applyAlignment="1">
      <alignment horizontal="right"/>
      <protection/>
    </xf>
    <xf numFmtId="164" fontId="5" fillId="19" borderId="11" xfId="92" applyNumberFormat="1" applyFont="1" applyFill="1" applyBorder="1" applyAlignment="1">
      <alignment horizontal="right"/>
      <protection/>
    </xf>
    <xf numFmtId="0" fontId="5" fillId="34" borderId="11" xfId="94" applyFont="1" applyFill="1" applyBorder="1" applyAlignment="1">
      <alignment horizontal="center" vertical="center"/>
      <protection/>
    </xf>
    <xf numFmtId="2" fontId="5" fillId="34" borderId="11" xfId="94" applyNumberFormat="1" applyFont="1" applyFill="1" applyBorder="1" applyAlignment="1">
      <alignment horizontal="right"/>
      <protection/>
    </xf>
    <xf numFmtId="164" fontId="5" fillId="35" borderId="11" xfId="94" applyNumberFormat="1" applyFont="1" applyFill="1" applyBorder="1" applyAlignment="1">
      <alignment horizontal="right" vertical="center"/>
      <protection/>
    </xf>
    <xf numFmtId="164" fontId="5" fillId="19" borderId="11" xfId="94" applyNumberFormat="1" applyFont="1" applyFill="1" applyBorder="1" applyAlignment="1">
      <alignment horizontal="right" vertical="center"/>
      <protection/>
    </xf>
    <xf numFmtId="164" fontId="5" fillId="19" borderId="11" xfId="94" applyNumberFormat="1" applyFont="1" applyFill="1" applyBorder="1" applyAlignment="1">
      <alignment horizontal="right"/>
      <protection/>
    </xf>
    <xf numFmtId="0" fontId="5" fillId="34" borderId="11" xfId="95" applyFont="1" applyFill="1" applyBorder="1" applyAlignment="1">
      <alignment horizontal="center" vertical="center" wrapText="1"/>
      <protection/>
    </xf>
    <xf numFmtId="164" fontId="5" fillId="34" borderId="11" xfId="95" applyNumberFormat="1" applyFont="1" applyFill="1" applyBorder="1" applyAlignment="1">
      <alignment horizontal="right" vertical="center" wrapText="1"/>
      <protection/>
    </xf>
    <xf numFmtId="164" fontId="5" fillId="35" borderId="11" xfId="95" applyNumberFormat="1" applyFont="1" applyFill="1" applyBorder="1" applyAlignment="1">
      <alignment horizontal="right" vertical="center" wrapText="1"/>
      <protection/>
    </xf>
    <xf numFmtId="2" fontId="5" fillId="19" borderId="11" xfId="95" applyNumberFormat="1" applyFont="1" applyFill="1" applyBorder="1" applyAlignment="1">
      <alignment horizontal="right" vertical="center"/>
      <protection/>
    </xf>
    <xf numFmtId="164" fontId="47" fillId="34" borderId="11" xfId="95" applyNumberFormat="1" applyFont="1" applyFill="1" applyBorder="1" applyAlignment="1">
      <alignment horizontal="right" vertical="center" wrapText="1"/>
      <protection/>
    </xf>
    <xf numFmtId="164" fontId="5" fillId="0" borderId="11" xfId="95" applyNumberFormat="1" applyFont="1" applyBorder="1" applyAlignment="1">
      <alignment horizontal="right" vertical="center" wrapText="1"/>
      <protection/>
    </xf>
    <xf numFmtId="2" fontId="5" fillId="19" borderId="11" xfId="95" applyNumberFormat="1" applyFont="1" applyFill="1" applyBorder="1" applyAlignment="1">
      <alignment horizontal="right" vertical="center" wrapText="1"/>
      <protection/>
    </xf>
    <xf numFmtId="0" fontId="5" fillId="34" borderId="11" xfId="74" applyFont="1" applyFill="1" applyBorder="1" applyAlignment="1">
      <alignment horizontal="left" vertical="center" wrapText="1"/>
      <protection/>
    </xf>
    <xf numFmtId="164" fontId="5" fillId="34" borderId="11" xfId="74" applyNumberFormat="1" applyFont="1" applyFill="1" applyBorder="1" applyAlignment="1">
      <alignment horizontal="right"/>
      <protection/>
    </xf>
    <xf numFmtId="164" fontId="5" fillId="35" borderId="11" xfId="74" applyNumberFormat="1" applyFont="1" applyFill="1" applyBorder="1" applyAlignment="1">
      <alignment horizontal="right" vertical="center"/>
      <protection/>
    </xf>
    <xf numFmtId="164" fontId="5" fillId="19" borderId="11" xfId="74" applyNumberFormat="1" applyFont="1" applyFill="1" applyBorder="1" applyAlignment="1">
      <alignment horizontal="right" vertical="center"/>
      <protection/>
    </xf>
    <xf numFmtId="164" fontId="5" fillId="19" borderId="11" xfId="74" applyNumberFormat="1" applyFont="1" applyFill="1" applyBorder="1" applyAlignment="1">
      <alignment horizontal="right" vertical="center" wrapText="1"/>
      <protection/>
    </xf>
    <xf numFmtId="0" fontId="5" fillId="35" borderId="11" xfId="73" applyFont="1" applyFill="1" applyBorder="1" applyAlignment="1">
      <alignment horizontal="right"/>
      <protection/>
    </xf>
    <xf numFmtId="0" fontId="5" fillId="34" borderId="11" xfId="75" applyFont="1" applyFill="1" applyBorder="1" applyAlignment="1">
      <alignment horizontal="left" vertical="center" wrapText="1"/>
      <protection/>
    </xf>
    <xf numFmtId="0" fontId="5" fillId="34" borderId="11" xfId="75" applyFont="1" applyFill="1" applyBorder="1" applyAlignment="1">
      <alignment horizontal="center" vertical="center"/>
      <protection/>
    </xf>
    <xf numFmtId="2" fontId="5" fillId="34" borderId="11" xfId="44" applyNumberFormat="1" applyFont="1" applyFill="1" applyBorder="1" applyAlignment="1">
      <alignment horizontal="right" vertical="center"/>
    </xf>
    <xf numFmtId="2" fontId="5" fillId="35" borderId="11" xfId="75" applyNumberFormat="1" applyFont="1" applyFill="1" applyBorder="1" applyAlignment="1">
      <alignment horizontal="right" vertical="center"/>
      <protection/>
    </xf>
    <xf numFmtId="2" fontId="5" fillId="19" borderId="11" xfId="75" applyNumberFormat="1" applyFont="1" applyFill="1" applyBorder="1" applyAlignment="1">
      <alignment horizontal="right" vertical="center"/>
      <protection/>
    </xf>
    <xf numFmtId="2" fontId="47" fillId="34" borderId="11" xfId="44" applyNumberFormat="1" applyFont="1" applyFill="1" applyBorder="1" applyAlignment="1">
      <alignment horizontal="right" vertical="center"/>
    </xf>
    <xf numFmtId="164" fontId="5" fillId="19" borderId="11" xfId="75" applyNumberFormat="1" applyFont="1" applyFill="1" applyBorder="1" applyAlignment="1">
      <alignment horizontal="right" vertical="center"/>
      <protection/>
    </xf>
    <xf numFmtId="164" fontId="5" fillId="19" borderId="11" xfId="75" applyNumberFormat="1" applyFont="1" applyFill="1" applyBorder="1" applyAlignment="1">
      <alignment horizontal="right"/>
      <protection/>
    </xf>
    <xf numFmtId="0" fontId="5" fillId="34" borderId="11" xfId="76" applyFont="1" applyFill="1" applyBorder="1" applyAlignment="1">
      <alignment horizontal="left" vertical="top" wrapText="1"/>
      <protection/>
    </xf>
    <xf numFmtId="0" fontId="5" fillId="34" borderId="11" xfId="76" applyFont="1" applyFill="1" applyBorder="1" applyAlignment="1">
      <alignment horizontal="center" vertical="center"/>
      <protection/>
    </xf>
    <xf numFmtId="2" fontId="5" fillId="34" borderId="11" xfId="76" applyNumberFormat="1" applyFont="1" applyFill="1" applyBorder="1" applyAlignment="1">
      <alignment horizontal="right" vertical="center"/>
      <protection/>
    </xf>
    <xf numFmtId="2" fontId="5" fillId="35" borderId="11" xfId="76" applyNumberFormat="1" applyFont="1" applyFill="1" applyBorder="1" applyAlignment="1">
      <alignment horizontal="right" vertical="center"/>
      <protection/>
    </xf>
    <xf numFmtId="2" fontId="5" fillId="19" borderId="11" xfId="76" applyNumberFormat="1" applyFont="1" applyFill="1" applyBorder="1" applyAlignment="1">
      <alignment horizontal="right" vertical="center"/>
      <protection/>
    </xf>
    <xf numFmtId="164" fontId="5" fillId="19" borderId="11" xfId="76" applyNumberFormat="1" applyFont="1" applyFill="1" applyBorder="1" applyAlignment="1">
      <alignment horizontal="right" vertical="center"/>
      <protection/>
    </xf>
    <xf numFmtId="2" fontId="5" fillId="0" borderId="11" xfId="76" applyNumberFormat="1" applyFont="1" applyBorder="1" applyAlignment="1">
      <alignment horizontal="right" vertical="center"/>
      <protection/>
    </xf>
    <xf numFmtId="164" fontId="5" fillId="19" borderId="11" xfId="76" applyNumberFormat="1" applyFont="1" applyFill="1" applyBorder="1" applyAlignment="1">
      <alignment horizontal="right"/>
      <protection/>
    </xf>
    <xf numFmtId="0" fontId="5" fillId="34" borderId="11" xfId="77" applyFont="1" applyFill="1" applyBorder="1" applyAlignment="1">
      <alignment horizontal="left" vertical="top" wrapText="1"/>
      <protection/>
    </xf>
    <xf numFmtId="0" fontId="5" fillId="34" borderId="11" xfId="77" applyFont="1" applyFill="1" applyBorder="1" applyAlignment="1">
      <alignment horizontal="center" vertical="center"/>
      <protection/>
    </xf>
    <xf numFmtId="2" fontId="5" fillId="34" borderId="11" xfId="77" applyNumberFormat="1" applyFont="1" applyFill="1" applyBorder="1" applyAlignment="1">
      <alignment horizontal="right"/>
      <protection/>
    </xf>
    <xf numFmtId="164" fontId="5" fillId="35" borderId="11" xfId="77" applyNumberFormat="1" applyFont="1" applyFill="1" applyBorder="1" applyAlignment="1">
      <alignment horizontal="right" vertical="center"/>
      <protection/>
    </xf>
    <xf numFmtId="164" fontId="5" fillId="19" borderId="11" xfId="77" applyNumberFormat="1" applyFont="1" applyFill="1" applyBorder="1" applyAlignment="1">
      <alignment horizontal="right" vertical="center"/>
      <protection/>
    </xf>
    <xf numFmtId="2" fontId="5" fillId="0" borderId="11" xfId="77" applyNumberFormat="1" applyFont="1" applyBorder="1" applyAlignment="1">
      <alignment horizontal="right"/>
      <protection/>
    </xf>
    <xf numFmtId="164" fontId="5" fillId="19" borderId="11" xfId="77" applyNumberFormat="1" applyFont="1" applyFill="1" applyBorder="1" applyAlignment="1">
      <alignment horizontal="right"/>
      <protection/>
    </xf>
    <xf numFmtId="0" fontId="5" fillId="34" borderId="11" xfId="78" applyFont="1" applyFill="1" applyBorder="1" applyAlignment="1">
      <alignment horizontal="left" vertical="center" wrapText="1"/>
      <protection/>
    </xf>
    <xf numFmtId="2" fontId="5" fillId="34" borderId="11" xfId="78" applyNumberFormat="1" applyFont="1" applyFill="1" applyBorder="1" applyAlignment="1">
      <alignment horizontal="right"/>
      <protection/>
    </xf>
    <xf numFmtId="164" fontId="5" fillId="35" borderId="11" xfId="78" applyNumberFormat="1" applyFont="1" applyFill="1" applyBorder="1" applyAlignment="1">
      <alignment horizontal="right" vertical="center"/>
      <protection/>
    </xf>
    <xf numFmtId="164" fontId="5" fillId="19" borderId="11" xfId="78" applyNumberFormat="1" applyFont="1" applyFill="1" applyBorder="1" applyAlignment="1">
      <alignment horizontal="right" vertical="center"/>
      <protection/>
    </xf>
    <xf numFmtId="164" fontId="5" fillId="19" borderId="11" xfId="78" applyNumberFormat="1" applyFont="1" applyFill="1" applyBorder="1" applyAlignment="1">
      <alignment horizontal="right" vertical="center" wrapText="1"/>
      <protection/>
    </xf>
    <xf numFmtId="2" fontId="5" fillId="0" borderId="11" xfId="78" applyNumberFormat="1" applyFont="1" applyBorder="1" applyAlignment="1">
      <alignment horizontal="right"/>
      <protection/>
    </xf>
    <xf numFmtId="0" fontId="3" fillId="35" borderId="15" xfId="78" applyFont="1" applyFill="1" applyBorder="1" applyAlignment="1">
      <alignment horizontal="right" vertical="center" wrapText="1"/>
      <protection/>
    </xf>
    <xf numFmtId="168" fontId="3" fillId="34" borderId="15" xfId="78" applyNumberFormat="1" applyFont="1" applyFill="1" applyBorder="1" applyAlignment="1">
      <alignment horizontal="right" vertical="center" wrapText="1"/>
      <protection/>
    </xf>
    <xf numFmtId="2" fontId="3" fillId="34" borderId="15" xfId="78" applyNumberFormat="1" applyFont="1" applyFill="1" applyBorder="1" applyAlignment="1">
      <alignment horizontal="right" vertical="center" wrapText="1"/>
      <protection/>
    </xf>
    <xf numFmtId="0" fontId="3" fillId="19" borderId="15" xfId="78" applyFont="1" applyFill="1" applyBorder="1" applyAlignment="1">
      <alignment horizontal="right" vertical="center" wrapText="1"/>
      <protection/>
    </xf>
    <xf numFmtId="0" fontId="3" fillId="0" borderId="15" xfId="78" applyFont="1" applyBorder="1" applyAlignment="1">
      <alignment horizontal="right" vertical="center" wrapText="1"/>
      <protection/>
    </xf>
    <xf numFmtId="0" fontId="3" fillId="19" borderId="16" xfId="78" applyFont="1" applyFill="1" applyBorder="1" applyAlignment="1">
      <alignment horizontal="right" vertical="center" wrapText="1"/>
      <protection/>
    </xf>
    <xf numFmtId="0" fontId="3" fillId="35" borderId="15" xfId="95" applyFont="1" applyFill="1" applyBorder="1" applyAlignment="1">
      <alignment horizontal="right" vertical="center" wrapText="1"/>
      <protection/>
    </xf>
    <xf numFmtId="0" fontId="3" fillId="34" borderId="15" xfId="95" applyFont="1" applyFill="1" applyBorder="1" applyAlignment="1">
      <alignment horizontal="right" vertical="center" wrapText="1"/>
      <protection/>
    </xf>
    <xf numFmtId="0" fontId="3" fillId="19" borderId="15" xfId="95" applyFont="1" applyFill="1" applyBorder="1" applyAlignment="1">
      <alignment horizontal="right" vertical="center" wrapText="1"/>
      <protection/>
    </xf>
    <xf numFmtId="0" fontId="46" fillId="34" borderId="15" xfId="95" applyFont="1" applyFill="1" applyBorder="1" applyAlignment="1">
      <alignment horizontal="right" vertical="center" wrapText="1"/>
      <protection/>
    </xf>
    <xf numFmtId="0" fontId="3" fillId="0" borderId="15" xfId="95" applyFont="1" applyBorder="1" applyAlignment="1">
      <alignment horizontal="right" vertical="center" wrapText="1"/>
      <protection/>
    </xf>
    <xf numFmtId="0" fontId="3" fillId="19" borderId="16" xfId="95" applyFont="1" applyFill="1" applyBorder="1" applyAlignment="1">
      <alignment horizontal="right" vertical="center" wrapText="1"/>
      <protection/>
    </xf>
    <xf numFmtId="2" fontId="3" fillId="0" borderId="11" xfId="79" applyNumberFormat="1" applyFont="1" applyBorder="1" applyAlignment="1">
      <alignment horizontal="right"/>
      <protection/>
    </xf>
    <xf numFmtId="0" fontId="5" fillId="34" borderId="11" xfId="79" applyFont="1" applyFill="1" applyBorder="1" applyAlignment="1">
      <alignment horizontal="left" vertical="center" wrapText="1"/>
      <protection/>
    </xf>
    <xf numFmtId="164" fontId="5" fillId="34" borderId="11" xfId="48" applyNumberFormat="1" applyFont="1" applyFill="1" applyBorder="1" applyAlignment="1">
      <alignment horizontal="right" vertical="center"/>
    </xf>
    <xf numFmtId="164" fontId="5" fillId="35" borderId="11" xfId="79" applyNumberFormat="1" applyFont="1" applyFill="1" applyBorder="1" applyAlignment="1">
      <alignment horizontal="right" vertical="center"/>
      <protection/>
    </xf>
    <xf numFmtId="164" fontId="5" fillId="19" borderId="11" xfId="79" applyNumberFormat="1" applyFont="1" applyFill="1" applyBorder="1" applyAlignment="1">
      <alignment horizontal="right" vertical="center"/>
      <protection/>
    </xf>
    <xf numFmtId="164" fontId="12" fillId="19" borderId="11" xfId="79" applyNumberFormat="1" applyFont="1" applyFill="1" applyBorder="1" applyAlignment="1">
      <alignment horizontal="right" vertical="center"/>
      <protection/>
    </xf>
    <xf numFmtId="164" fontId="5" fillId="19" borderId="11" xfId="79" applyNumberFormat="1" applyFont="1" applyFill="1" applyBorder="1" applyAlignment="1">
      <alignment horizontal="right"/>
      <protection/>
    </xf>
    <xf numFmtId="0" fontId="5" fillId="34" borderId="11" xfId="80" applyFont="1" applyFill="1" applyBorder="1" applyAlignment="1">
      <alignment horizontal="left" vertical="top" wrapText="1"/>
      <protection/>
    </xf>
    <xf numFmtId="0" fontId="5" fillId="34" borderId="11" xfId="80" applyFont="1" applyFill="1" applyBorder="1" applyAlignment="1">
      <alignment horizontal="center" vertical="center"/>
      <protection/>
    </xf>
    <xf numFmtId="2" fontId="5" fillId="34" borderId="11" xfId="80" applyNumberFormat="1" applyFont="1" applyFill="1" applyBorder="1" applyAlignment="1">
      <alignment horizontal="right"/>
      <protection/>
    </xf>
    <xf numFmtId="2" fontId="5" fillId="35" borderId="11" xfId="80" applyNumberFormat="1" applyFont="1" applyFill="1" applyBorder="1" applyAlignment="1">
      <alignment horizontal="right" vertical="center"/>
      <protection/>
    </xf>
    <xf numFmtId="2" fontId="5" fillId="19" borderId="11" xfId="80" applyNumberFormat="1" applyFont="1" applyFill="1" applyBorder="1" applyAlignment="1">
      <alignment horizontal="right" vertical="center"/>
      <protection/>
    </xf>
    <xf numFmtId="164" fontId="5" fillId="19" borderId="11" xfId="80" applyNumberFormat="1" applyFont="1" applyFill="1" applyBorder="1" applyAlignment="1">
      <alignment horizontal="right" vertical="center"/>
      <protection/>
    </xf>
    <xf numFmtId="164" fontId="5" fillId="19" borderId="11" xfId="80" applyNumberFormat="1" applyFont="1" applyFill="1" applyBorder="1" applyAlignment="1">
      <alignment horizontal="right"/>
      <protection/>
    </xf>
    <xf numFmtId="0" fontId="5" fillId="34" borderId="11" xfId="81" applyFont="1" applyFill="1" applyBorder="1" applyAlignment="1">
      <alignment horizontal="left" vertical="center" wrapText="1"/>
      <protection/>
    </xf>
    <xf numFmtId="0" fontId="5" fillId="34" borderId="11" xfId="81" applyFont="1" applyFill="1" applyBorder="1" applyAlignment="1">
      <alignment horizontal="center" vertical="center"/>
      <protection/>
    </xf>
    <xf numFmtId="2" fontId="5" fillId="34" borderId="11" xfId="81" applyNumberFormat="1" applyFont="1" applyFill="1" applyBorder="1" applyAlignment="1">
      <alignment horizontal="right"/>
      <protection/>
    </xf>
    <xf numFmtId="164" fontId="5" fillId="35" borderId="11" xfId="81" applyNumberFormat="1" applyFont="1" applyFill="1" applyBorder="1" applyAlignment="1">
      <alignment horizontal="right" vertical="center"/>
      <protection/>
    </xf>
    <xf numFmtId="164" fontId="5" fillId="19" borderId="11" xfId="81" applyNumberFormat="1" applyFont="1" applyFill="1" applyBorder="1" applyAlignment="1">
      <alignment horizontal="right" vertical="center"/>
      <protection/>
    </xf>
    <xf numFmtId="2" fontId="5" fillId="0" borderId="11" xfId="81" applyNumberFormat="1" applyFont="1" applyBorder="1" applyAlignment="1">
      <alignment horizontal="right"/>
      <protection/>
    </xf>
    <xf numFmtId="164" fontId="5" fillId="19" borderId="11" xfId="81" applyNumberFormat="1" applyFont="1" applyFill="1" applyBorder="1" applyAlignment="1">
      <alignment horizontal="right"/>
      <protection/>
    </xf>
    <xf numFmtId="170" fontId="3" fillId="35" borderId="11" xfId="81" applyNumberFormat="1" applyFont="1" applyFill="1" applyBorder="1" applyAlignment="1">
      <alignment horizontal="right" vertical="center"/>
      <protection/>
    </xf>
    <xf numFmtId="170" fontId="3" fillId="19" borderId="11" xfId="81" applyNumberFormat="1" applyFont="1" applyFill="1" applyBorder="1" applyAlignment="1">
      <alignment horizontal="right"/>
      <protection/>
    </xf>
    <xf numFmtId="0" fontId="5" fillId="34" borderId="11" xfId="82" applyFont="1" applyFill="1" applyBorder="1" applyAlignment="1">
      <alignment horizontal="left" vertical="center" wrapText="1"/>
      <protection/>
    </xf>
    <xf numFmtId="0" fontId="5" fillId="34" borderId="11" xfId="82" applyFont="1" applyFill="1" applyBorder="1" applyAlignment="1">
      <alignment horizontal="center" vertical="center"/>
      <protection/>
    </xf>
    <xf numFmtId="2" fontId="5" fillId="34" borderId="11" xfId="82" applyNumberFormat="1" applyFont="1" applyFill="1" applyBorder="1" applyAlignment="1">
      <alignment horizontal="right"/>
      <protection/>
    </xf>
    <xf numFmtId="2" fontId="5" fillId="35" borderId="11" xfId="82" applyNumberFormat="1" applyFont="1" applyFill="1" applyBorder="1" applyAlignment="1">
      <alignment horizontal="right"/>
      <protection/>
    </xf>
    <xf numFmtId="2" fontId="5" fillId="19" borderId="11" xfId="88" applyNumberFormat="1" applyFont="1" applyFill="1" applyBorder="1" applyAlignment="1">
      <alignment horizontal="right"/>
      <protection/>
    </xf>
    <xf numFmtId="2" fontId="5" fillId="0" borderId="11" xfId="82" applyNumberFormat="1" applyFont="1" applyBorder="1" applyAlignment="1">
      <alignment horizontal="right"/>
      <protection/>
    </xf>
    <xf numFmtId="164" fontId="5" fillId="19" borderId="11" xfId="82" applyNumberFormat="1" applyFont="1" applyFill="1" applyBorder="1" applyAlignment="1">
      <alignment horizontal="right" vertical="center"/>
      <protection/>
    </xf>
    <xf numFmtId="164" fontId="5" fillId="19" borderId="11" xfId="82" applyNumberFormat="1" applyFont="1" applyFill="1" applyBorder="1" applyAlignment="1">
      <alignment horizontal="right"/>
      <protection/>
    </xf>
    <xf numFmtId="2" fontId="5" fillId="35" borderId="11" xfId="82" applyNumberFormat="1" applyFont="1" applyFill="1" applyBorder="1" applyAlignment="1">
      <alignment horizontal="right" vertical="center"/>
      <protection/>
    </xf>
    <xf numFmtId="2" fontId="5" fillId="19" borderId="11" xfId="82" applyNumberFormat="1" applyFont="1" applyFill="1" applyBorder="1" applyAlignment="1">
      <alignment horizontal="right" vertical="center"/>
      <protection/>
    </xf>
    <xf numFmtId="164" fontId="5" fillId="19" borderId="11" xfId="82" applyNumberFormat="1" applyFont="1" applyFill="1" applyBorder="1">
      <alignment/>
      <protection/>
    </xf>
    <xf numFmtId="170" fontId="3" fillId="35" borderId="11" xfId="84" applyNumberFormat="1" applyFont="1" applyFill="1" applyBorder="1" applyAlignment="1">
      <alignment horizontal="right" vertical="center"/>
      <protection/>
    </xf>
    <xf numFmtId="170" fontId="3" fillId="19" borderId="11" xfId="84" applyNumberFormat="1" applyFont="1" applyFill="1" applyBorder="1" applyAlignment="1">
      <alignment horizontal="right"/>
      <protection/>
    </xf>
    <xf numFmtId="0" fontId="5" fillId="34" borderId="11" xfId="84" applyFont="1" applyFill="1" applyBorder="1" applyAlignment="1">
      <alignment horizontal="left" vertical="center" wrapText="1"/>
      <protection/>
    </xf>
    <xf numFmtId="0" fontId="5" fillId="34" borderId="11" xfId="84" applyFont="1" applyFill="1" applyBorder="1" applyAlignment="1">
      <alignment horizontal="center" vertical="center"/>
      <protection/>
    </xf>
    <xf numFmtId="164" fontId="5" fillId="34" borderId="11" xfId="84" applyNumberFormat="1" applyFont="1" applyFill="1" applyBorder="1" applyAlignment="1">
      <alignment horizontal="right"/>
      <protection/>
    </xf>
    <xf numFmtId="164" fontId="5" fillId="35" borderId="11" xfId="84" applyNumberFormat="1" applyFont="1" applyFill="1" applyBorder="1" applyAlignment="1">
      <alignment horizontal="right" vertical="center"/>
      <protection/>
    </xf>
    <xf numFmtId="164" fontId="5" fillId="19" borderId="11" xfId="84" applyNumberFormat="1" applyFont="1" applyFill="1" applyBorder="1" applyAlignment="1">
      <alignment horizontal="right" vertical="center"/>
      <protection/>
    </xf>
    <xf numFmtId="164" fontId="5" fillId="0" borderId="11" xfId="84" applyNumberFormat="1" applyFont="1" applyBorder="1" applyAlignment="1">
      <alignment horizontal="right"/>
      <protection/>
    </xf>
    <xf numFmtId="164" fontId="5" fillId="19" borderId="11" xfId="84" applyNumberFormat="1" applyFont="1" applyFill="1" applyBorder="1" applyAlignment="1">
      <alignment horizontal="right"/>
      <protection/>
    </xf>
    <xf numFmtId="0" fontId="5" fillId="34" borderId="11" xfId="85" applyFont="1" applyFill="1" applyBorder="1" applyAlignment="1">
      <alignment horizontal="left" vertical="center" wrapText="1"/>
      <protection/>
    </xf>
    <xf numFmtId="0" fontId="5" fillId="34" borderId="11" xfId="85" applyFont="1" applyFill="1" applyBorder="1" applyAlignment="1">
      <alignment horizontal="center" vertical="center"/>
      <protection/>
    </xf>
    <xf numFmtId="2" fontId="5" fillId="34" borderId="11" xfId="85" applyNumberFormat="1" applyFont="1" applyFill="1" applyBorder="1" applyAlignment="1">
      <alignment horizontal="right" vertical="center"/>
      <protection/>
    </xf>
    <xf numFmtId="2" fontId="5" fillId="35" borderId="11" xfId="85" applyNumberFormat="1" applyFont="1" applyFill="1" applyBorder="1" applyAlignment="1">
      <alignment horizontal="right" vertical="center"/>
      <protection/>
    </xf>
    <xf numFmtId="2" fontId="5" fillId="19" borderId="11" xfId="85" applyNumberFormat="1" applyFont="1" applyFill="1" applyBorder="1" applyAlignment="1">
      <alignment horizontal="right" vertical="center"/>
      <protection/>
    </xf>
    <xf numFmtId="2" fontId="47" fillId="34" borderId="11" xfId="85" applyNumberFormat="1" applyFont="1" applyFill="1" applyBorder="1" applyAlignment="1">
      <alignment horizontal="right" vertical="center"/>
      <protection/>
    </xf>
    <xf numFmtId="2" fontId="5" fillId="0" borderId="11" xfId="85" applyNumberFormat="1" applyFont="1" applyBorder="1" applyAlignment="1">
      <alignment horizontal="right" vertical="center"/>
      <protection/>
    </xf>
    <xf numFmtId="164" fontId="5" fillId="19" borderId="11" xfId="85" applyNumberFormat="1" applyFont="1" applyFill="1" applyBorder="1" applyAlignment="1">
      <alignment horizontal="right" vertical="center"/>
      <protection/>
    </xf>
    <xf numFmtId="164" fontId="5" fillId="19" borderId="11" xfId="85" applyNumberFormat="1" applyFont="1" applyFill="1" applyBorder="1" applyAlignment="1">
      <alignment horizontal="right"/>
      <protection/>
    </xf>
    <xf numFmtId="0" fontId="5" fillId="34" borderId="11" xfId="86" applyFont="1" applyFill="1" applyBorder="1" applyAlignment="1">
      <alignment horizontal="left" vertical="center" wrapText="1"/>
      <protection/>
    </xf>
    <xf numFmtId="2" fontId="5" fillId="34" borderId="11" xfId="86" applyNumberFormat="1" applyFont="1" applyFill="1" applyBorder="1" applyAlignment="1">
      <alignment horizontal="right"/>
      <protection/>
    </xf>
    <xf numFmtId="2" fontId="5" fillId="35" borderId="11" xfId="86" applyNumberFormat="1" applyFont="1" applyFill="1" applyBorder="1" applyAlignment="1">
      <alignment horizontal="right"/>
      <protection/>
    </xf>
    <xf numFmtId="164" fontId="5" fillId="19" borderId="11" xfId="86" applyNumberFormat="1" applyFont="1" applyFill="1" applyBorder="1" applyAlignment="1">
      <alignment horizontal="right" vertical="center"/>
      <protection/>
    </xf>
    <xf numFmtId="2" fontId="5" fillId="0" borderId="11" xfId="86" applyNumberFormat="1" applyFont="1" applyBorder="1" applyAlignment="1">
      <alignment horizontal="right"/>
      <protection/>
    </xf>
    <xf numFmtId="164" fontId="5" fillId="19" borderId="11" xfId="86" applyNumberFormat="1" applyFont="1" applyFill="1" applyBorder="1" applyAlignment="1">
      <alignment horizontal="right"/>
      <protection/>
    </xf>
    <xf numFmtId="1" fontId="3" fillId="0" borderId="11" xfId="86" applyNumberFormat="1" applyFont="1" applyBorder="1" applyAlignment="1">
      <alignment horizontal="right" vertical="center" wrapText="1"/>
      <protection/>
    </xf>
    <xf numFmtId="2" fontId="3" fillId="0" borderId="11" xfId="86" applyNumberFormat="1" applyFont="1" applyBorder="1" applyAlignment="1">
      <alignment horizontal="right" vertical="center" wrapText="1"/>
      <protection/>
    </xf>
    <xf numFmtId="2" fontId="3" fillId="35" borderId="15" xfId="86" applyNumberFormat="1" applyFont="1" applyFill="1" applyBorder="1" applyAlignment="1">
      <alignment horizontal="right" vertical="center" wrapText="1"/>
      <protection/>
    </xf>
    <xf numFmtId="2" fontId="3" fillId="34" borderId="15" xfId="86" applyNumberFormat="1" applyFont="1" applyFill="1" applyBorder="1" applyAlignment="1">
      <alignment horizontal="right" vertical="center" wrapText="1"/>
      <protection/>
    </xf>
    <xf numFmtId="0" fontId="3" fillId="35" borderId="15" xfId="86" applyFont="1" applyFill="1" applyBorder="1" applyAlignment="1">
      <alignment horizontal="right" vertical="center" wrapText="1"/>
      <protection/>
    </xf>
    <xf numFmtId="0" fontId="3" fillId="19" borderId="15" xfId="86" applyFont="1" applyFill="1" applyBorder="1" applyAlignment="1">
      <alignment horizontal="right" vertical="center" wrapText="1"/>
      <protection/>
    </xf>
    <xf numFmtId="0" fontId="3" fillId="34" borderId="15" xfId="86" applyFont="1" applyFill="1" applyBorder="1" applyAlignment="1">
      <alignment horizontal="right" vertical="center" wrapText="1"/>
      <protection/>
    </xf>
    <xf numFmtId="0" fontId="46" fillId="34" borderId="15" xfId="86" applyFont="1" applyFill="1" applyBorder="1" applyAlignment="1">
      <alignment horizontal="right" vertical="center" wrapText="1"/>
      <protection/>
    </xf>
    <xf numFmtId="0" fontId="3" fillId="0" borderId="15" xfId="86" applyFont="1" applyBorder="1" applyAlignment="1">
      <alignment horizontal="right" vertical="center" wrapText="1"/>
      <protection/>
    </xf>
    <xf numFmtId="0" fontId="3" fillId="19" borderId="16" xfId="86" applyFont="1" applyFill="1" applyBorder="1" applyAlignment="1">
      <alignment horizontal="right" vertical="center" wrapText="1"/>
      <protection/>
    </xf>
    <xf numFmtId="0" fontId="5" fillId="34" borderId="11" xfId="87" applyFont="1" applyFill="1" applyBorder="1" applyAlignment="1">
      <alignment horizontal="left" vertical="center" wrapText="1"/>
      <protection/>
    </xf>
    <xf numFmtId="0" fontId="5" fillId="34" borderId="11" xfId="87" applyFont="1" applyFill="1" applyBorder="1" applyAlignment="1">
      <alignment horizontal="center" vertical="center"/>
      <protection/>
    </xf>
    <xf numFmtId="2" fontId="5" fillId="34" borderId="11" xfId="87" applyNumberFormat="1" applyFont="1" applyFill="1" applyBorder="1" applyAlignment="1">
      <alignment horizontal="right"/>
      <protection/>
    </xf>
    <xf numFmtId="2" fontId="5" fillId="35" borderId="11" xfId="87" applyNumberFormat="1" applyFont="1" applyFill="1" applyBorder="1" applyAlignment="1">
      <alignment horizontal="right"/>
      <protection/>
    </xf>
    <xf numFmtId="164" fontId="5" fillId="19" borderId="11" xfId="87" applyNumberFormat="1" applyFont="1" applyFill="1" applyBorder="1" applyAlignment="1">
      <alignment horizontal="right" vertical="center"/>
      <protection/>
    </xf>
    <xf numFmtId="2" fontId="5" fillId="0" borderId="11" xfId="87" applyNumberFormat="1" applyFont="1" applyBorder="1" applyAlignment="1">
      <alignment horizontal="right"/>
      <protection/>
    </xf>
    <xf numFmtId="164" fontId="5" fillId="19" borderId="11" xfId="87" applyNumberFormat="1" applyFont="1" applyFill="1" applyBorder="1" applyAlignment="1">
      <alignment horizontal="right"/>
      <protection/>
    </xf>
    <xf numFmtId="0" fontId="5" fillId="34" borderId="11" xfId="88" applyFont="1" applyFill="1" applyBorder="1">
      <alignment/>
      <protection/>
    </xf>
    <xf numFmtId="0" fontId="5" fillId="34" borderId="11" xfId="88" applyFont="1" applyFill="1" applyBorder="1" applyAlignment="1">
      <alignment horizontal="center"/>
      <protection/>
    </xf>
    <xf numFmtId="2" fontId="5" fillId="34" borderId="11" xfId="88" applyNumberFormat="1" applyFont="1" applyFill="1" applyBorder="1" applyAlignment="1">
      <alignment horizontal="right"/>
      <protection/>
    </xf>
    <xf numFmtId="2" fontId="47" fillId="34" borderId="11" xfId="88" applyNumberFormat="1" applyFont="1" applyFill="1" applyBorder="1" applyAlignment="1">
      <alignment horizontal="right"/>
      <protection/>
    </xf>
    <xf numFmtId="2" fontId="5" fillId="0" borderId="11" xfId="88" applyNumberFormat="1" applyFont="1" applyBorder="1" applyAlignment="1">
      <alignment horizontal="right"/>
      <protection/>
    </xf>
    <xf numFmtId="170" fontId="3" fillId="0" borderId="11" xfId="92" applyNumberFormat="1" applyFont="1" applyBorder="1" applyAlignment="1">
      <alignment horizontal="right"/>
      <protection/>
    </xf>
    <xf numFmtId="170" fontId="3" fillId="35" borderId="11" xfId="92" applyNumberFormat="1" applyFont="1" applyFill="1" applyBorder="1" applyAlignment="1">
      <alignment horizontal="right"/>
      <protection/>
    </xf>
    <xf numFmtId="170" fontId="3" fillId="19" borderId="11" xfId="92" applyNumberFormat="1" applyFont="1" applyFill="1" applyBorder="1" applyAlignment="1">
      <alignment horizontal="right"/>
      <protection/>
    </xf>
    <xf numFmtId="171" fontId="3" fillId="0" borderId="11" xfId="92" applyNumberFormat="1" applyFont="1" applyBorder="1" applyAlignment="1">
      <alignment horizontal="right"/>
      <protection/>
    </xf>
    <xf numFmtId="171" fontId="3" fillId="35" borderId="11" xfId="92" applyNumberFormat="1" applyFont="1" applyFill="1" applyBorder="1" applyAlignment="1">
      <alignment horizontal="right"/>
      <protection/>
    </xf>
    <xf numFmtId="171" fontId="3" fillId="19" borderId="11" xfId="92" applyNumberFormat="1" applyFont="1" applyFill="1" applyBorder="1" applyAlignment="1">
      <alignment horizontal="right"/>
      <protection/>
    </xf>
    <xf numFmtId="171" fontId="3" fillId="19" borderId="11" xfId="73" applyNumberFormat="1" applyFont="1" applyFill="1" applyBorder="1" applyAlignment="1">
      <alignment horizontal="right"/>
      <protection/>
    </xf>
    <xf numFmtId="1" fontId="3" fillId="34" borderId="11" xfId="78" applyNumberFormat="1" applyFont="1" applyFill="1" applyBorder="1" applyAlignment="1">
      <alignment horizontal="right" vertical="center"/>
      <protection/>
    </xf>
    <xf numFmtId="1" fontId="3" fillId="0" borderId="11" xfId="78" applyNumberFormat="1" applyFont="1" applyBorder="1" applyAlignment="1">
      <alignment horizontal="right" vertical="center" wrapText="1"/>
      <protection/>
    </xf>
    <xf numFmtId="1" fontId="3" fillId="19" borderId="11" xfId="78" applyNumberFormat="1" applyFont="1" applyFill="1" applyBorder="1" applyAlignment="1">
      <alignment horizontal="right" vertical="center" wrapText="1"/>
      <protection/>
    </xf>
    <xf numFmtId="2" fontId="3" fillId="0" borderId="11" xfId="82" applyNumberFormat="1" applyFont="1" applyBorder="1" applyAlignment="1">
      <alignment horizontal="right"/>
      <protection/>
    </xf>
    <xf numFmtId="170" fontId="3" fillId="19" borderId="11" xfId="82" applyNumberFormat="1" applyFont="1" applyFill="1" applyBorder="1">
      <alignment/>
      <protection/>
    </xf>
    <xf numFmtId="171" fontId="3" fillId="19" borderId="11" xfId="82" applyNumberFormat="1" applyFont="1" applyFill="1" applyBorder="1">
      <alignment/>
      <protection/>
    </xf>
    <xf numFmtId="2" fontId="3" fillId="0" borderId="11" xfId="84" applyNumberFormat="1" applyFont="1" applyBorder="1" applyAlignment="1">
      <alignment horizontal="right"/>
      <protection/>
    </xf>
    <xf numFmtId="170" fontId="3" fillId="19" borderId="11" xfId="87" applyNumberFormat="1" applyFont="1" applyFill="1" applyBorder="1" applyAlignment="1">
      <alignment horizontal="right"/>
      <protection/>
    </xf>
    <xf numFmtId="0" fontId="3" fillId="34" borderId="11" xfId="89" applyFont="1" applyFill="1" applyBorder="1" applyAlignment="1">
      <alignment horizontal="center" vertical="center"/>
      <protection/>
    </xf>
    <xf numFmtId="0" fontId="3" fillId="34" borderId="11" xfId="78" applyFont="1" applyFill="1" applyBorder="1" applyAlignment="1">
      <alignment horizontal="center" vertical="center"/>
      <protection/>
    </xf>
    <xf numFmtId="1" fontId="3" fillId="19" borderId="11" xfId="82" applyNumberFormat="1" applyFont="1" applyFill="1" applyBorder="1" applyAlignment="1">
      <alignment horizontal="right"/>
      <protection/>
    </xf>
    <xf numFmtId="171" fontId="3" fillId="19" borderId="11" xfId="82" applyNumberFormat="1" applyFont="1" applyFill="1" applyBorder="1" applyAlignment="1">
      <alignment horizontal="right"/>
      <protection/>
    </xf>
    <xf numFmtId="0" fontId="3" fillId="34" borderId="11" xfId="87" applyFont="1" applyFill="1" applyBorder="1" applyAlignment="1">
      <alignment horizontal="right" vertical="center"/>
      <protection/>
    </xf>
    <xf numFmtId="2" fontId="3" fillId="35" borderId="11" xfId="87" applyNumberFormat="1" applyFont="1" applyFill="1" applyBorder="1" applyAlignment="1">
      <alignment horizontal="right" vertical="center"/>
      <protection/>
    </xf>
    <xf numFmtId="0" fontId="3" fillId="34" borderId="17" xfId="89" applyFont="1" applyFill="1" applyBorder="1" applyAlignment="1">
      <alignment horizontal="center" vertical="center"/>
      <protection/>
    </xf>
    <xf numFmtId="0" fontId="3" fillId="34" borderId="12" xfId="89" applyFont="1" applyFill="1" applyBorder="1" applyAlignment="1">
      <alignment horizontal="center" vertical="center"/>
      <protection/>
    </xf>
    <xf numFmtId="0" fontId="3" fillId="34" borderId="17" xfId="89" applyFont="1" applyFill="1" applyBorder="1" applyAlignment="1">
      <alignment horizontal="left" vertical="center" wrapText="1"/>
      <protection/>
    </xf>
    <xf numFmtId="0" fontId="3" fillId="34" borderId="12" xfId="89" applyFont="1" applyFill="1" applyBorder="1" applyAlignment="1">
      <alignment horizontal="left" vertical="center" wrapText="1"/>
      <protection/>
    </xf>
    <xf numFmtId="0" fontId="9" fillId="0" borderId="13" xfId="83" applyFont="1" applyBorder="1" applyAlignment="1">
      <alignment horizontal="center" vertical="center"/>
      <protection/>
    </xf>
    <xf numFmtId="0" fontId="10" fillId="0" borderId="18" xfId="83" applyFont="1" applyBorder="1" applyAlignment="1">
      <alignment horizontal="center"/>
      <protection/>
    </xf>
    <xf numFmtId="0" fontId="10" fillId="0" borderId="15" xfId="83" applyFont="1" applyBorder="1" applyAlignment="1">
      <alignment horizontal="center"/>
      <protection/>
    </xf>
    <xf numFmtId="0" fontId="10" fillId="0" borderId="16" xfId="83" applyFont="1" applyBorder="1" applyAlignment="1">
      <alignment horizontal="center"/>
      <protection/>
    </xf>
    <xf numFmtId="0" fontId="3" fillId="33" borderId="17" xfId="89" applyFont="1" applyFill="1" applyBorder="1" applyAlignment="1">
      <alignment horizontal="left" vertical="center"/>
      <protection/>
    </xf>
    <xf numFmtId="0" fontId="3" fillId="34" borderId="12" xfId="89" applyFont="1" applyFill="1" applyBorder="1" applyAlignment="1">
      <alignment horizontal="left" vertical="center"/>
      <protection/>
    </xf>
    <xf numFmtId="0" fontId="3" fillId="0" borderId="17" xfId="83" applyFont="1" applyBorder="1" applyAlignment="1">
      <alignment horizontal="center" vertical="center" wrapText="1"/>
      <protection/>
    </xf>
    <xf numFmtId="0" fontId="3" fillId="0" borderId="19" xfId="83" applyFont="1" applyBorder="1" applyAlignment="1">
      <alignment horizontal="center" vertical="center" wrapText="1"/>
      <protection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34" borderId="17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center"/>
    </xf>
    <xf numFmtId="0" fontId="3" fillId="0" borderId="21" xfId="83" applyFont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" fillId="34" borderId="11" xfId="79" applyFont="1" applyFill="1" applyBorder="1" applyAlignment="1">
      <alignment horizontal="left" vertical="center" wrapText="1"/>
      <protection/>
    </xf>
    <xf numFmtId="0" fontId="3" fillId="33" borderId="17" xfId="92" applyFont="1" applyFill="1" applyBorder="1" applyAlignment="1">
      <alignment horizontal="center" vertical="center"/>
      <protection/>
    </xf>
    <xf numFmtId="0" fontId="3" fillId="33" borderId="12" xfId="92" applyFont="1" applyFill="1" applyBorder="1" applyAlignment="1">
      <alignment horizontal="center" vertical="center"/>
      <protection/>
    </xf>
    <xf numFmtId="0" fontId="5" fillId="33" borderId="18" xfId="89" applyFont="1" applyFill="1" applyBorder="1" applyAlignment="1">
      <alignment horizontal="left" vertical="center"/>
      <protection/>
    </xf>
    <xf numFmtId="0" fontId="5" fillId="33" borderId="15" xfId="89" applyFont="1" applyFill="1" applyBorder="1" applyAlignment="1">
      <alignment horizontal="left" vertical="center"/>
      <protection/>
    </xf>
    <xf numFmtId="0" fontId="5" fillId="33" borderId="16" xfId="89" applyFont="1" applyFill="1" applyBorder="1" applyAlignment="1">
      <alignment horizontal="left" vertical="center"/>
      <protection/>
    </xf>
    <xf numFmtId="0" fontId="3" fillId="34" borderId="17" xfId="92" applyFont="1" applyFill="1" applyBorder="1" applyAlignment="1">
      <alignment horizontal="left" vertical="center" wrapText="1"/>
      <protection/>
    </xf>
    <xf numFmtId="0" fontId="3" fillId="34" borderId="12" xfId="92" applyFont="1" applyFill="1" applyBorder="1" applyAlignment="1">
      <alignment horizontal="left" vertical="center" wrapText="1"/>
      <protection/>
    </xf>
    <xf numFmtId="0" fontId="3" fillId="34" borderId="11" xfId="95" applyFont="1" applyFill="1" applyBorder="1" applyAlignment="1">
      <alignment horizontal="center" vertical="center"/>
      <protection/>
    </xf>
    <xf numFmtId="0" fontId="3" fillId="34" borderId="11" xfId="95" applyFont="1" applyFill="1" applyBorder="1" applyAlignment="1">
      <alignment horizontal="left" vertical="center" wrapText="1"/>
      <protection/>
    </xf>
    <xf numFmtId="0" fontId="3" fillId="34" borderId="11" xfId="89" applyFont="1" applyFill="1" applyBorder="1" applyAlignment="1">
      <alignment horizontal="center" vertical="center"/>
      <protection/>
    </xf>
    <xf numFmtId="0" fontId="3" fillId="34" borderId="11" xfId="89" applyFont="1" applyFill="1" applyBorder="1" applyAlignment="1">
      <alignment horizontal="left" vertical="center" wrapText="1"/>
      <protection/>
    </xf>
    <xf numFmtId="0" fontId="3" fillId="34" borderId="11" xfId="95" applyFont="1" applyFill="1" applyBorder="1" applyAlignment="1">
      <alignment horizontal="left" vertical="top" wrapText="1"/>
      <protection/>
    </xf>
    <xf numFmtId="0" fontId="3" fillId="34" borderId="17" xfId="95" applyFont="1" applyFill="1" applyBorder="1" applyAlignment="1">
      <alignment horizontal="center" vertical="center"/>
      <protection/>
    </xf>
    <xf numFmtId="0" fontId="3" fillId="34" borderId="12" xfId="95" applyFont="1" applyFill="1" applyBorder="1" applyAlignment="1">
      <alignment horizontal="center" vertical="center"/>
      <protection/>
    </xf>
    <xf numFmtId="0" fontId="3" fillId="34" borderId="17" xfId="95" applyFont="1" applyFill="1" applyBorder="1" applyAlignment="1">
      <alignment horizontal="left" vertical="center" wrapText="1"/>
      <protection/>
    </xf>
    <xf numFmtId="0" fontId="3" fillId="34" borderId="12" xfId="95" applyFont="1" applyFill="1" applyBorder="1" applyAlignment="1">
      <alignment horizontal="left" vertical="center" wrapText="1"/>
      <protection/>
    </xf>
    <xf numFmtId="0" fontId="5" fillId="34" borderId="18" xfId="95" applyFont="1" applyFill="1" applyBorder="1" applyAlignment="1">
      <alignment horizontal="left" vertical="center" wrapText="1"/>
      <protection/>
    </xf>
    <xf numFmtId="0" fontId="5" fillId="34" borderId="15" xfId="95" applyFont="1" applyFill="1" applyBorder="1" applyAlignment="1">
      <alignment horizontal="left" vertical="center" wrapText="1"/>
      <protection/>
    </xf>
    <xf numFmtId="0" fontId="3" fillId="34" borderId="17" xfId="73" applyFont="1" applyFill="1" applyBorder="1" applyAlignment="1">
      <alignment horizontal="center" vertical="center"/>
      <protection/>
    </xf>
    <xf numFmtId="0" fontId="3" fillId="34" borderId="12" xfId="73" applyFont="1" applyFill="1" applyBorder="1" applyAlignment="1">
      <alignment horizontal="center" vertical="center"/>
      <protection/>
    </xf>
    <xf numFmtId="0" fontId="3" fillId="34" borderId="17" xfId="73" applyFont="1" applyFill="1" applyBorder="1" applyAlignment="1">
      <alignment horizontal="left" vertical="center" wrapText="1"/>
      <protection/>
    </xf>
    <xf numFmtId="0" fontId="3" fillId="34" borderId="12" xfId="73" applyFont="1" applyFill="1" applyBorder="1" applyAlignment="1">
      <alignment horizontal="left" vertical="center" wrapText="1"/>
      <protection/>
    </xf>
    <xf numFmtId="0" fontId="3" fillId="34" borderId="17" xfId="73" applyFont="1" applyFill="1" applyBorder="1" applyAlignment="1">
      <alignment horizontal="left" vertical="top" wrapText="1"/>
      <protection/>
    </xf>
    <xf numFmtId="0" fontId="3" fillId="34" borderId="12" xfId="73" applyFont="1" applyFill="1" applyBorder="1" applyAlignment="1">
      <alignment horizontal="left" vertical="top" wrapText="1"/>
      <protection/>
    </xf>
    <xf numFmtId="0" fontId="3" fillId="33" borderId="17" xfId="75" applyFont="1" applyFill="1" applyBorder="1" applyAlignment="1">
      <alignment horizontal="center" vertical="center"/>
      <protection/>
    </xf>
    <xf numFmtId="0" fontId="3" fillId="33" borderId="12" xfId="75" applyFont="1" applyFill="1" applyBorder="1" applyAlignment="1">
      <alignment horizontal="center" vertical="center"/>
      <protection/>
    </xf>
    <xf numFmtId="0" fontId="3" fillId="34" borderId="17" xfId="75" applyFont="1" applyFill="1" applyBorder="1" applyAlignment="1">
      <alignment horizontal="left" vertical="center" wrapText="1"/>
      <protection/>
    </xf>
    <xf numFmtId="0" fontId="3" fillId="34" borderId="12" xfId="75" applyFont="1" applyFill="1" applyBorder="1" applyAlignment="1">
      <alignment horizontal="left" vertical="center" wrapText="1"/>
      <protection/>
    </xf>
    <xf numFmtId="0" fontId="3" fillId="34" borderId="17" xfId="76" applyFont="1" applyFill="1" applyBorder="1" applyAlignment="1">
      <alignment horizontal="left" vertical="center" wrapText="1"/>
      <protection/>
    </xf>
    <xf numFmtId="0" fontId="3" fillId="34" borderId="12" xfId="76" applyFont="1" applyFill="1" applyBorder="1" applyAlignment="1">
      <alignment horizontal="left" vertical="center" wrapText="1"/>
      <protection/>
    </xf>
    <xf numFmtId="0" fontId="3" fillId="33" borderId="17" xfId="76" applyFont="1" applyFill="1" applyBorder="1" applyAlignment="1">
      <alignment horizontal="center" vertical="center"/>
      <protection/>
    </xf>
    <xf numFmtId="0" fontId="3" fillId="33" borderId="12" xfId="76" applyFont="1" applyFill="1" applyBorder="1" applyAlignment="1">
      <alignment horizontal="center" vertical="center"/>
      <protection/>
    </xf>
    <xf numFmtId="0" fontId="3" fillId="34" borderId="17" xfId="76" applyFont="1" applyFill="1" applyBorder="1" applyAlignment="1">
      <alignment horizontal="left" vertical="top" wrapText="1"/>
      <protection/>
    </xf>
    <xf numFmtId="0" fontId="3" fillId="34" borderId="12" xfId="76" applyFont="1" applyFill="1" applyBorder="1" applyAlignment="1">
      <alignment horizontal="left" vertical="top" wrapText="1"/>
      <protection/>
    </xf>
    <xf numFmtId="0" fontId="3" fillId="34" borderId="17" xfId="77" applyFont="1" applyFill="1" applyBorder="1" applyAlignment="1">
      <alignment horizontal="left" vertical="top" wrapText="1"/>
      <protection/>
    </xf>
    <xf numFmtId="0" fontId="3" fillId="34" borderId="12" xfId="77" applyFont="1" applyFill="1" applyBorder="1" applyAlignment="1">
      <alignment horizontal="left" vertical="top" wrapText="1"/>
      <protection/>
    </xf>
    <xf numFmtId="0" fontId="3" fillId="33" borderId="17" xfId="77" applyFont="1" applyFill="1" applyBorder="1" applyAlignment="1">
      <alignment horizontal="center" vertical="center"/>
      <protection/>
    </xf>
    <xf numFmtId="0" fontId="3" fillId="33" borderId="12" xfId="77" applyFont="1" applyFill="1" applyBorder="1" applyAlignment="1">
      <alignment horizontal="center" vertical="center"/>
      <protection/>
    </xf>
    <xf numFmtId="0" fontId="3" fillId="34" borderId="17" xfId="77" applyFont="1" applyFill="1" applyBorder="1" applyAlignment="1">
      <alignment horizontal="left" vertical="center" wrapText="1"/>
      <protection/>
    </xf>
    <xf numFmtId="0" fontId="3" fillId="34" borderId="12" xfId="77" applyFont="1" applyFill="1" applyBorder="1" applyAlignment="1">
      <alignment horizontal="left" vertical="center" wrapText="1"/>
      <protection/>
    </xf>
    <xf numFmtId="0" fontId="3" fillId="34" borderId="17" xfId="78" applyFont="1" applyFill="1" applyBorder="1" applyAlignment="1">
      <alignment horizontal="left" vertical="center" wrapText="1"/>
      <protection/>
    </xf>
    <xf numFmtId="0" fontId="3" fillId="34" borderId="12" xfId="78" applyFont="1" applyFill="1" applyBorder="1" applyAlignment="1">
      <alignment horizontal="left" vertical="center" wrapText="1"/>
      <protection/>
    </xf>
    <xf numFmtId="0" fontId="3" fillId="34" borderId="17" xfId="78" applyFont="1" applyFill="1" applyBorder="1" applyAlignment="1">
      <alignment horizontal="center" vertical="center"/>
      <protection/>
    </xf>
    <xf numFmtId="0" fontId="3" fillId="34" borderId="12" xfId="78" applyFont="1" applyFill="1" applyBorder="1" applyAlignment="1">
      <alignment horizontal="center" vertical="center"/>
      <protection/>
    </xf>
    <xf numFmtId="0" fontId="3" fillId="34" borderId="22" xfId="78" applyFont="1" applyFill="1" applyBorder="1" applyAlignment="1">
      <alignment horizontal="left" vertical="center"/>
      <protection/>
    </xf>
    <xf numFmtId="0" fontId="3" fillId="34" borderId="23" xfId="78" applyFont="1" applyFill="1" applyBorder="1" applyAlignment="1">
      <alignment horizontal="left" vertical="center"/>
      <protection/>
    </xf>
    <xf numFmtId="0" fontId="3" fillId="34" borderId="22" xfId="78" applyFont="1" applyFill="1" applyBorder="1" applyAlignment="1">
      <alignment horizontal="center" vertical="center"/>
      <protection/>
    </xf>
    <xf numFmtId="0" fontId="3" fillId="34" borderId="23" xfId="78" applyFont="1" applyFill="1" applyBorder="1" applyAlignment="1">
      <alignment horizontal="center" vertical="center"/>
      <protection/>
    </xf>
    <xf numFmtId="0" fontId="3" fillId="34" borderId="11" xfId="78" applyFont="1" applyFill="1" applyBorder="1" applyAlignment="1">
      <alignment horizontal="center" vertical="center"/>
      <protection/>
    </xf>
    <xf numFmtId="0" fontId="5" fillId="34" borderId="18" xfId="78" applyFont="1" applyFill="1" applyBorder="1" applyAlignment="1">
      <alignment horizontal="left" vertical="center" wrapText="1"/>
      <protection/>
    </xf>
    <xf numFmtId="0" fontId="5" fillId="34" borderId="15" xfId="78" applyFont="1" applyFill="1" applyBorder="1" applyAlignment="1">
      <alignment horizontal="left" vertical="center" wrapText="1"/>
      <protection/>
    </xf>
    <xf numFmtId="0" fontId="5" fillId="34" borderId="18" xfId="79" applyFont="1" applyFill="1" applyBorder="1" applyAlignment="1">
      <alignment horizontal="left" vertical="center"/>
      <protection/>
    </xf>
    <xf numFmtId="0" fontId="5" fillId="34" borderId="15" xfId="79" applyFont="1" applyFill="1" applyBorder="1" applyAlignment="1">
      <alignment horizontal="left" vertical="center"/>
      <protection/>
    </xf>
    <xf numFmtId="0" fontId="5" fillId="34" borderId="16" xfId="79" applyFont="1" applyFill="1" applyBorder="1" applyAlignment="1">
      <alignment horizontal="left" vertical="center"/>
      <protection/>
    </xf>
    <xf numFmtId="0" fontId="3" fillId="34" borderId="17" xfId="79" applyFont="1" applyFill="1" applyBorder="1" applyAlignment="1">
      <alignment horizontal="center" vertical="center"/>
      <protection/>
    </xf>
    <xf numFmtId="0" fontId="3" fillId="34" borderId="12" xfId="79" applyFont="1" applyFill="1" applyBorder="1" applyAlignment="1">
      <alignment horizontal="center" vertical="center"/>
      <protection/>
    </xf>
    <xf numFmtId="0" fontId="3" fillId="34" borderId="17" xfId="79" applyFont="1" applyFill="1" applyBorder="1" applyAlignment="1">
      <alignment horizontal="left" vertical="center" wrapText="1"/>
      <protection/>
    </xf>
    <xf numFmtId="0" fontId="3" fillId="34" borderId="12" xfId="79" applyFont="1" applyFill="1" applyBorder="1" applyAlignment="1">
      <alignment horizontal="left" vertical="center" wrapText="1"/>
      <protection/>
    </xf>
    <xf numFmtId="0" fontId="3" fillId="34" borderId="17" xfId="79" applyFont="1" applyFill="1" applyBorder="1" applyAlignment="1">
      <alignment horizontal="left" vertical="top" wrapText="1"/>
      <protection/>
    </xf>
    <xf numFmtId="0" fontId="3" fillId="34" borderId="12" xfId="79" applyFont="1" applyFill="1" applyBorder="1" applyAlignment="1">
      <alignment horizontal="left" vertical="top" wrapText="1"/>
      <protection/>
    </xf>
    <xf numFmtId="0" fontId="3" fillId="34" borderId="11" xfId="79" applyFont="1" applyFill="1" applyBorder="1" applyAlignment="1">
      <alignment horizontal="center" vertical="center"/>
      <protection/>
    </xf>
    <xf numFmtId="0" fontId="3" fillId="34" borderId="17" xfId="79" applyFont="1" applyFill="1" applyBorder="1" applyAlignment="1">
      <alignment horizontal="left" vertical="center"/>
      <protection/>
    </xf>
    <xf numFmtId="0" fontId="3" fillId="34" borderId="12" xfId="79" applyFont="1" applyFill="1" applyBorder="1" applyAlignment="1">
      <alignment horizontal="left" vertical="center"/>
      <protection/>
    </xf>
    <xf numFmtId="0" fontId="3" fillId="34" borderId="17" xfId="80" applyFont="1" applyFill="1" applyBorder="1" applyAlignment="1">
      <alignment horizontal="left" vertical="center" wrapText="1"/>
      <protection/>
    </xf>
    <xf numFmtId="0" fontId="3" fillId="34" borderId="12" xfId="80" applyFont="1" applyFill="1" applyBorder="1" applyAlignment="1">
      <alignment horizontal="left" vertical="center" wrapText="1"/>
      <protection/>
    </xf>
    <xf numFmtId="0" fontId="3" fillId="34" borderId="17" xfId="80" applyFont="1" applyFill="1" applyBorder="1" applyAlignment="1">
      <alignment horizontal="left" vertical="top" wrapText="1"/>
      <protection/>
    </xf>
    <xf numFmtId="0" fontId="3" fillId="34" borderId="12" xfId="80" applyFont="1" applyFill="1" applyBorder="1" applyAlignment="1">
      <alignment horizontal="left" vertical="top" wrapText="1"/>
      <protection/>
    </xf>
    <xf numFmtId="0" fontId="3" fillId="33" borderId="17" xfId="80" applyFont="1" applyFill="1" applyBorder="1" applyAlignment="1">
      <alignment horizontal="center" vertical="center"/>
      <protection/>
    </xf>
    <xf numFmtId="0" fontId="3" fillId="33" borderId="12" xfId="80" applyFont="1" applyFill="1" applyBorder="1" applyAlignment="1">
      <alignment horizontal="center" vertical="center"/>
      <protection/>
    </xf>
    <xf numFmtId="0" fontId="3" fillId="33" borderId="17" xfId="81" applyFont="1" applyFill="1" applyBorder="1" applyAlignment="1">
      <alignment horizontal="center" vertical="center"/>
      <protection/>
    </xf>
    <xf numFmtId="0" fontId="3" fillId="33" borderId="12" xfId="81" applyFont="1" applyFill="1" applyBorder="1" applyAlignment="1">
      <alignment horizontal="center" vertical="center"/>
      <protection/>
    </xf>
    <xf numFmtId="0" fontId="3" fillId="34" borderId="22" xfId="89" applyFont="1" applyFill="1" applyBorder="1" applyAlignment="1">
      <alignment horizontal="center" vertical="center"/>
      <protection/>
    </xf>
    <xf numFmtId="0" fontId="3" fillId="34" borderId="23" xfId="89" applyFont="1" applyFill="1" applyBorder="1" applyAlignment="1">
      <alignment horizontal="center" vertical="center"/>
      <protection/>
    </xf>
    <xf numFmtId="0" fontId="3" fillId="34" borderId="17" xfId="81" applyFont="1" applyFill="1" applyBorder="1" applyAlignment="1">
      <alignment horizontal="left" vertical="center" wrapText="1"/>
      <protection/>
    </xf>
    <xf numFmtId="0" fontId="3" fillId="34" borderId="12" xfId="81" applyFont="1" applyFill="1" applyBorder="1" applyAlignment="1">
      <alignment horizontal="left" vertical="center" wrapText="1"/>
      <protection/>
    </xf>
    <xf numFmtId="0" fontId="3" fillId="33" borderId="17" xfId="88" applyFont="1" applyFill="1" applyBorder="1" applyAlignment="1">
      <alignment horizontal="center" vertical="center"/>
      <protection/>
    </xf>
    <xf numFmtId="0" fontId="3" fillId="33" borderId="12" xfId="88" applyFont="1" applyFill="1" applyBorder="1" applyAlignment="1">
      <alignment horizontal="center" vertical="center"/>
      <protection/>
    </xf>
    <xf numFmtId="0" fontId="3" fillId="34" borderId="17" xfId="88" applyFont="1" applyFill="1" applyBorder="1" applyAlignment="1">
      <alignment horizontal="left" vertical="top" wrapText="1"/>
      <protection/>
    </xf>
    <xf numFmtId="0" fontId="3" fillId="34" borderId="12" xfId="88" applyFont="1" applyFill="1" applyBorder="1" applyAlignment="1">
      <alignment horizontal="left" vertical="top" wrapText="1"/>
      <protection/>
    </xf>
    <xf numFmtId="0" fontId="2" fillId="0" borderId="13" xfId="83" applyFont="1" applyBorder="1" applyAlignment="1">
      <alignment horizontal="center" vertical="center"/>
      <protection/>
    </xf>
    <xf numFmtId="0" fontId="4" fillId="0" borderId="18" xfId="83" applyFont="1" applyBorder="1" applyAlignment="1">
      <alignment horizontal="center"/>
      <protection/>
    </xf>
    <xf numFmtId="0" fontId="4" fillId="0" borderId="15" xfId="83" applyFont="1" applyBorder="1" applyAlignment="1">
      <alignment horizontal="center"/>
      <protection/>
    </xf>
    <xf numFmtId="0" fontId="4" fillId="0" borderId="16" xfId="83" applyFont="1" applyBorder="1" applyAlignment="1">
      <alignment horizontal="center"/>
      <protection/>
    </xf>
    <xf numFmtId="0" fontId="3" fillId="34" borderId="17" xfId="82" applyFont="1" applyFill="1" applyBorder="1" applyAlignment="1">
      <alignment horizontal="left" vertical="center" wrapText="1"/>
      <protection/>
    </xf>
    <xf numFmtId="0" fontId="3" fillId="34" borderId="12" xfId="82" applyFont="1" applyFill="1" applyBorder="1" applyAlignment="1">
      <alignment horizontal="left" vertical="center" wrapText="1"/>
      <protection/>
    </xf>
    <xf numFmtId="0" fontId="3" fillId="33" borderId="17" xfId="82" applyFont="1" applyFill="1" applyBorder="1" applyAlignment="1">
      <alignment horizontal="center" vertical="center"/>
      <protection/>
    </xf>
    <xf numFmtId="0" fontId="3" fillId="33" borderId="12" xfId="82" applyFont="1" applyFill="1" applyBorder="1" applyAlignment="1">
      <alignment horizontal="center" vertical="center"/>
      <protection/>
    </xf>
    <xf numFmtId="0" fontId="3" fillId="34" borderId="17" xfId="84" applyFont="1" applyFill="1" applyBorder="1" applyAlignment="1">
      <alignment horizontal="left" vertical="center" wrapText="1"/>
      <protection/>
    </xf>
    <xf numFmtId="0" fontId="3" fillId="34" borderId="12" xfId="84" applyFont="1" applyFill="1" applyBorder="1" applyAlignment="1">
      <alignment horizontal="left" vertical="center" wrapText="1"/>
      <protection/>
    </xf>
    <xf numFmtId="0" fontId="3" fillId="33" borderId="17" xfId="82" applyFont="1" applyFill="1" applyBorder="1" applyAlignment="1">
      <alignment horizontal="left" vertical="center"/>
      <protection/>
    </xf>
    <xf numFmtId="0" fontId="3" fillId="33" borderId="12" xfId="82" applyFont="1" applyFill="1" applyBorder="1" applyAlignment="1">
      <alignment horizontal="left" vertical="center"/>
      <protection/>
    </xf>
    <xf numFmtId="0" fontId="3" fillId="33" borderId="17" xfId="84" applyFont="1" applyFill="1" applyBorder="1" applyAlignment="1">
      <alignment horizontal="center" vertical="center"/>
      <protection/>
    </xf>
    <xf numFmtId="0" fontId="3" fillId="33" borderId="12" xfId="84" applyFont="1" applyFill="1" applyBorder="1" applyAlignment="1">
      <alignment horizontal="center" vertical="center"/>
      <protection/>
    </xf>
    <xf numFmtId="0" fontId="3" fillId="33" borderId="17" xfId="85" applyFont="1" applyFill="1" applyBorder="1" applyAlignment="1">
      <alignment horizontal="center" vertical="center"/>
      <protection/>
    </xf>
    <xf numFmtId="0" fontId="3" fillId="33" borderId="12" xfId="85" applyFont="1" applyFill="1" applyBorder="1" applyAlignment="1">
      <alignment horizontal="center" vertical="center"/>
      <protection/>
    </xf>
    <xf numFmtId="0" fontId="3" fillId="34" borderId="17" xfId="85" applyFont="1" applyFill="1" applyBorder="1" applyAlignment="1">
      <alignment horizontal="left" vertical="center" wrapText="1"/>
      <protection/>
    </xf>
    <xf numFmtId="0" fontId="3" fillId="34" borderId="12" xfId="85" applyFont="1" applyFill="1" applyBorder="1" applyAlignment="1">
      <alignment horizontal="left" vertical="center" wrapText="1"/>
      <protection/>
    </xf>
    <xf numFmtId="0" fontId="3" fillId="34" borderId="17" xfId="86" applyFont="1" applyFill="1" applyBorder="1" applyAlignment="1">
      <alignment horizontal="center" vertical="center"/>
      <protection/>
    </xf>
    <xf numFmtId="0" fontId="3" fillId="34" borderId="12" xfId="86" applyFont="1" applyFill="1" applyBorder="1" applyAlignment="1">
      <alignment horizontal="center" vertical="center"/>
      <protection/>
    </xf>
    <xf numFmtId="0" fontId="5" fillId="34" borderId="18" xfId="86" applyFont="1" applyFill="1" applyBorder="1" applyAlignment="1">
      <alignment horizontal="left" vertical="center" wrapText="1"/>
      <protection/>
    </xf>
    <xf numFmtId="0" fontId="5" fillId="34" borderId="15" xfId="86" applyFont="1" applyFill="1" applyBorder="1" applyAlignment="1">
      <alignment horizontal="left" vertical="center" wrapText="1"/>
      <protection/>
    </xf>
    <xf numFmtId="0" fontId="3" fillId="34" borderId="17" xfId="86" applyFont="1" applyFill="1" applyBorder="1" applyAlignment="1">
      <alignment horizontal="left" vertical="center" wrapText="1"/>
      <protection/>
    </xf>
    <xf numFmtId="0" fontId="3" fillId="34" borderId="12" xfId="86" applyFont="1" applyFill="1" applyBorder="1" applyAlignment="1">
      <alignment horizontal="left" vertical="center" wrapText="1"/>
      <protection/>
    </xf>
    <xf numFmtId="0" fontId="3" fillId="33" borderId="17" xfId="87" applyFont="1" applyFill="1" applyBorder="1" applyAlignment="1">
      <alignment horizontal="center" vertical="center"/>
      <protection/>
    </xf>
    <xf numFmtId="0" fontId="3" fillId="33" borderId="12" xfId="87" applyFont="1" applyFill="1" applyBorder="1" applyAlignment="1">
      <alignment horizontal="center" vertical="center"/>
      <protection/>
    </xf>
    <xf numFmtId="0" fontId="3" fillId="34" borderId="17" xfId="87" applyFont="1" applyFill="1" applyBorder="1" applyAlignment="1">
      <alignment horizontal="left" vertical="center" wrapText="1"/>
      <protection/>
    </xf>
    <xf numFmtId="0" fontId="3" fillId="34" borderId="12" xfId="87" applyFont="1" applyFill="1" applyBorder="1" applyAlignment="1">
      <alignment horizontal="left" vertical="center" wrapText="1"/>
      <protection/>
    </xf>
    <xf numFmtId="0" fontId="3" fillId="34" borderId="17" xfId="88" applyFont="1" applyFill="1" applyBorder="1" applyAlignment="1">
      <alignment horizontal="left" vertical="center" wrapText="1"/>
      <protection/>
    </xf>
    <xf numFmtId="0" fontId="3" fillId="34" borderId="12" xfId="88" applyFont="1" applyFill="1" applyBorder="1" applyAlignment="1">
      <alignment horizontal="left" vertical="center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1" xfId="45"/>
    <cellStyle name="Денежный 12" xfId="46"/>
    <cellStyle name="Денежный 13" xfId="47"/>
    <cellStyle name="Денежный 14" xfId="48"/>
    <cellStyle name="Денежный 15" xfId="49"/>
    <cellStyle name="Денежный 16" xfId="50"/>
    <cellStyle name="Денежный 17" xfId="51"/>
    <cellStyle name="Денежный 18" xfId="52"/>
    <cellStyle name="Денежный 19" xfId="53"/>
    <cellStyle name="Денежный 2" xfId="54"/>
    <cellStyle name="Денежный 20" xfId="55"/>
    <cellStyle name="Денежный 21" xfId="56"/>
    <cellStyle name="Денежный 22" xfId="57"/>
    <cellStyle name="Денежный 3" xfId="58"/>
    <cellStyle name="Денежный 4" xfId="59"/>
    <cellStyle name="Денежный 5" xfId="60"/>
    <cellStyle name="Денежный 6" xfId="61"/>
    <cellStyle name="Денежный 7" xfId="62"/>
    <cellStyle name="Денежный 8" xfId="63"/>
    <cellStyle name="Денежный 9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0" xfId="84"/>
    <cellStyle name="Обычный 21" xfId="85"/>
    <cellStyle name="Обычный 22" xfId="86"/>
    <cellStyle name="Обычный 23" xfId="87"/>
    <cellStyle name="Обычный 24" xfId="88"/>
    <cellStyle name="Обычный 3" xfId="89"/>
    <cellStyle name="Обычный 4" xfId="90"/>
    <cellStyle name="Обычный 5" xfId="91"/>
    <cellStyle name="Обычный 6" xfId="92"/>
    <cellStyle name="Обычный 7" xfId="93"/>
    <cellStyle name="Обычный 8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zoomScale="70" zoomScaleNormal="70" zoomScalePageLayoutView="0" workbookViewId="0" topLeftCell="A1">
      <selection activeCell="M18" sqref="M18"/>
    </sheetView>
  </sheetViews>
  <sheetFormatPr defaultColWidth="8.796875" defaultRowHeight="14.25"/>
  <cols>
    <col min="1" max="1" width="4.3984375" style="0" customWidth="1"/>
    <col min="2" max="2" width="24.3984375" style="0" customWidth="1"/>
    <col min="3" max="3" width="5.59765625" style="0" customWidth="1"/>
    <col min="4" max="4" width="6.5" style="0" bestFit="1" customWidth="1"/>
    <col min="5" max="5" width="7.5" style="0" bestFit="1" customWidth="1"/>
    <col min="6" max="6" width="5.3984375" style="0" bestFit="1" customWidth="1"/>
    <col min="7" max="7" width="8.09765625" style="0" customWidth="1"/>
    <col min="8" max="8" width="6.59765625" style="0" bestFit="1" customWidth="1"/>
    <col min="9" max="10" width="5.3984375" style="0" bestFit="1" customWidth="1"/>
    <col min="11" max="11" width="8.69921875" style="0" customWidth="1"/>
    <col min="12" max="12" width="9.3984375" style="0" customWidth="1"/>
    <col min="13" max="13" width="5.3984375" style="0" bestFit="1" customWidth="1"/>
    <col min="14" max="14" width="7.3984375" style="0" bestFit="1" customWidth="1"/>
    <col min="15" max="15" width="8.3984375" style="0" bestFit="1" customWidth="1"/>
    <col min="16" max="16" width="9.8984375" style="0" customWidth="1"/>
    <col min="18" max="18" width="7.59765625" style="0" bestFit="1" customWidth="1"/>
    <col min="19" max="19" width="7.09765625" style="0" bestFit="1" customWidth="1"/>
    <col min="20" max="20" width="7.5" style="0" bestFit="1" customWidth="1"/>
    <col min="21" max="21" width="10.3984375" style="0" customWidth="1"/>
  </cols>
  <sheetData>
    <row r="1" spans="1:22" ht="20.25">
      <c r="A1" s="675" t="s">
        <v>87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30.75" thickBot="1">
      <c r="A3" s="682"/>
      <c r="B3" s="682"/>
      <c r="C3" s="682"/>
      <c r="D3" s="1" t="s">
        <v>46</v>
      </c>
      <c r="E3" s="1" t="s">
        <v>47</v>
      </c>
      <c r="F3" s="1" t="s">
        <v>48</v>
      </c>
      <c r="G3" s="183" t="s">
        <v>4</v>
      </c>
      <c r="H3" s="1" t="s">
        <v>49</v>
      </c>
      <c r="I3" s="1" t="s">
        <v>50</v>
      </c>
      <c r="J3" s="1" t="s">
        <v>51</v>
      </c>
      <c r="K3" s="183" t="s">
        <v>5</v>
      </c>
      <c r="L3" s="185" t="s">
        <v>6</v>
      </c>
      <c r="M3" s="1" t="s">
        <v>52</v>
      </c>
      <c r="N3" s="1" t="s">
        <v>53</v>
      </c>
      <c r="O3" s="1" t="s">
        <v>54</v>
      </c>
      <c r="P3" s="183" t="s">
        <v>7</v>
      </c>
      <c r="Q3" s="185" t="s">
        <v>8</v>
      </c>
      <c r="R3" s="1" t="s">
        <v>55</v>
      </c>
      <c r="S3" s="1" t="s">
        <v>56</v>
      </c>
      <c r="T3" s="1" t="s">
        <v>57</v>
      </c>
      <c r="U3" s="183" t="s">
        <v>9</v>
      </c>
      <c r="V3" s="185" t="s">
        <v>10</v>
      </c>
    </row>
    <row r="4" spans="1:22" ht="15">
      <c r="A4" s="687" t="s">
        <v>86</v>
      </c>
      <c r="B4" s="687"/>
      <c r="C4" s="687"/>
      <c r="D4" s="687"/>
      <c r="E4" s="687"/>
      <c r="F4" s="687"/>
      <c r="G4" s="184"/>
      <c r="H4" s="2"/>
      <c r="I4" s="2"/>
      <c r="J4" s="2"/>
      <c r="K4" s="184"/>
      <c r="L4" s="186"/>
      <c r="M4" s="2"/>
      <c r="N4" s="2"/>
      <c r="O4" s="2"/>
      <c r="P4" s="184"/>
      <c r="Q4" s="186"/>
      <c r="R4" s="2"/>
      <c r="S4" s="2"/>
      <c r="T4" s="2"/>
      <c r="U4" s="184"/>
      <c r="V4" s="186"/>
    </row>
    <row r="5" spans="1:22" ht="15">
      <c r="A5" s="683">
        <v>1</v>
      </c>
      <c r="B5" s="685" t="s">
        <v>32</v>
      </c>
      <c r="C5" s="56" t="s">
        <v>12</v>
      </c>
      <c r="D5" s="57"/>
      <c r="E5" s="57"/>
      <c r="F5" s="57"/>
      <c r="G5" s="189"/>
      <c r="H5" s="57"/>
      <c r="I5" s="176">
        <v>1</v>
      </c>
      <c r="J5" s="177"/>
      <c r="K5" s="190">
        <f>SUM(H5:J5)</f>
        <v>1</v>
      </c>
      <c r="L5" s="187">
        <f>G5+K5</f>
        <v>1</v>
      </c>
      <c r="M5" s="177"/>
      <c r="N5" s="176"/>
      <c r="O5" s="178"/>
      <c r="P5" s="190"/>
      <c r="Q5" s="187">
        <f>L5+P5</f>
        <v>1</v>
      </c>
      <c r="R5" s="38"/>
      <c r="S5" s="38"/>
      <c r="T5" s="38"/>
      <c r="U5" s="191"/>
      <c r="V5" s="187">
        <f>Q5+U5</f>
        <v>1</v>
      </c>
    </row>
    <row r="6" spans="1:22" ht="15">
      <c r="A6" s="684"/>
      <c r="B6" s="686"/>
      <c r="C6" s="60" t="s">
        <v>11</v>
      </c>
      <c r="D6" s="61"/>
      <c r="E6" s="61"/>
      <c r="F6" s="61"/>
      <c r="G6" s="189"/>
      <c r="H6" s="61"/>
      <c r="I6" s="25">
        <v>50</v>
      </c>
      <c r="J6" s="61"/>
      <c r="K6" s="189">
        <f>SUM(H6:J6)</f>
        <v>50</v>
      </c>
      <c r="L6" s="188">
        <f>G6+K6</f>
        <v>50</v>
      </c>
      <c r="M6" s="61"/>
      <c r="N6" s="62"/>
      <c r="O6" s="27"/>
      <c r="P6" s="189"/>
      <c r="Q6" s="188">
        <f aca="true" t="shared" si="0" ref="Q6:Q12">L6+P6</f>
        <v>50</v>
      </c>
      <c r="R6" s="27"/>
      <c r="S6" s="27"/>
      <c r="T6" s="27"/>
      <c r="U6" s="191"/>
      <c r="V6" s="188">
        <f aca="true" t="shared" si="1" ref="V6:V17">Q6+U6</f>
        <v>50</v>
      </c>
    </row>
    <row r="7" spans="1:22" ht="15">
      <c r="A7" s="671">
        <v>2</v>
      </c>
      <c r="B7" s="673" t="s">
        <v>35</v>
      </c>
      <c r="C7" s="60" t="s">
        <v>12</v>
      </c>
      <c r="D7" s="179">
        <v>5</v>
      </c>
      <c r="E7" s="179"/>
      <c r="F7" s="179"/>
      <c r="G7" s="190">
        <f>SUM(D7:F7)</f>
        <v>5</v>
      </c>
      <c r="H7" s="179"/>
      <c r="I7" s="180"/>
      <c r="J7" s="179"/>
      <c r="K7" s="190"/>
      <c r="L7" s="187">
        <f>G7+K7</f>
        <v>5</v>
      </c>
      <c r="M7" s="179"/>
      <c r="N7" s="181"/>
      <c r="O7" s="182"/>
      <c r="P7" s="190"/>
      <c r="Q7" s="187">
        <f t="shared" si="0"/>
        <v>5</v>
      </c>
      <c r="R7" s="27"/>
      <c r="S7" s="27"/>
      <c r="T7" s="27"/>
      <c r="U7" s="191"/>
      <c r="V7" s="187">
        <f t="shared" si="1"/>
        <v>5</v>
      </c>
    </row>
    <row r="8" spans="1:22" ht="15">
      <c r="A8" s="672"/>
      <c r="B8" s="674"/>
      <c r="C8" s="60" t="s">
        <v>11</v>
      </c>
      <c r="D8" s="25">
        <v>46.7</v>
      </c>
      <c r="E8" s="61"/>
      <c r="F8" s="61"/>
      <c r="G8" s="189">
        <f>SUM(D8:F8)</f>
        <v>46.7</v>
      </c>
      <c r="H8" s="61"/>
      <c r="I8" s="25"/>
      <c r="J8" s="61"/>
      <c r="K8" s="189"/>
      <c r="L8" s="188">
        <f>G8+K8</f>
        <v>46.7</v>
      </c>
      <c r="M8" s="61"/>
      <c r="N8" s="62"/>
      <c r="O8" s="27"/>
      <c r="P8" s="189"/>
      <c r="Q8" s="188">
        <f t="shared" si="0"/>
        <v>46.7</v>
      </c>
      <c r="R8" s="27"/>
      <c r="S8" s="27"/>
      <c r="T8" s="27"/>
      <c r="U8" s="191"/>
      <c r="V8" s="188">
        <f t="shared" si="1"/>
        <v>46.7</v>
      </c>
    </row>
    <row r="9" spans="1:22" ht="18">
      <c r="A9" s="671">
        <v>3</v>
      </c>
      <c r="B9" s="673" t="s">
        <v>76</v>
      </c>
      <c r="C9" s="60" t="s">
        <v>71</v>
      </c>
      <c r="D9" s="25"/>
      <c r="E9" s="61"/>
      <c r="F9" s="61"/>
      <c r="G9" s="189"/>
      <c r="H9" s="61"/>
      <c r="I9" s="25"/>
      <c r="J9" s="61"/>
      <c r="K9" s="189"/>
      <c r="L9" s="188"/>
      <c r="M9" s="61"/>
      <c r="N9" s="181">
        <v>15</v>
      </c>
      <c r="O9" s="182"/>
      <c r="P9" s="190">
        <f aca="true" t="shared" si="2" ref="P9:P18">SUM(M9:O9)</f>
        <v>15</v>
      </c>
      <c r="Q9" s="187">
        <f t="shared" si="0"/>
        <v>15</v>
      </c>
      <c r="R9" s="27"/>
      <c r="S9" s="27"/>
      <c r="T9" s="27"/>
      <c r="U9" s="191"/>
      <c r="V9" s="187">
        <f t="shared" si="1"/>
        <v>15</v>
      </c>
    </row>
    <row r="10" spans="1:22" ht="15">
      <c r="A10" s="672"/>
      <c r="B10" s="674"/>
      <c r="C10" s="63" t="s">
        <v>11</v>
      </c>
      <c r="D10" s="25"/>
      <c r="E10" s="61"/>
      <c r="F10" s="61"/>
      <c r="G10" s="189"/>
      <c r="H10" s="61"/>
      <c r="I10" s="25"/>
      <c r="J10" s="61"/>
      <c r="K10" s="189"/>
      <c r="L10" s="188"/>
      <c r="M10" s="61"/>
      <c r="N10" s="62">
        <v>70.16</v>
      </c>
      <c r="O10" s="27"/>
      <c r="P10" s="189">
        <f t="shared" si="2"/>
        <v>70.16</v>
      </c>
      <c r="Q10" s="188">
        <f t="shared" si="0"/>
        <v>70.16</v>
      </c>
      <c r="R10" s="27"/>
      <c r="S10" s="27"/>
      <c r="T10" s="27"/>
      <c r="U10" s="191"/>
      <c r="V10" s="188">
        <f t="shared" si="1"/>
        <v>70.16</v>
      </c>
    </row>
    <row r="11" spans="1:22" ht="18">
      <c r="A11" s="671">
        <v>4</v>
      </c>
      <c r="B11" s="673" t="s">
        <v>58</v>
      </c>
      <c r="C11" s="60" t="s">
        <v>71</v>
      </c>
      <c r="D11" s="25"/>
      <c r="E11" s="61"/>
      <c r="F11" s="61"/>
      <c r="G11" s="189"/>
      <c r="H11" s="61"/>
      <c r="I11" s="25"/>
      <c r="J11" s="61"/>
      <c r="K11" s="189"/>
      <c r="L11" s="188"/>
      <c r="M11" s="61"/>
      <c r="N11" s="62">
        <v>17.24</v>
      </c>
      <c r="O11" s="27"/>
      <c r="P11" s="189">
        <f t="shared" si="2"/>
        <v>17.24</v>
      </c>
      <c r="Q11" s="188">
        <f t="shared" si="0"/>
        <v>17.24</v>
      </c>
      <c r="R11" s="27"/>
      <c r="S11" s="27"/>
      <c r="T11" s="27"/>
      <c r="U11" s="191"/>
      <c r="V11" s="188">
        <f t="shared" si="1"/>
        <v>17.24</v>
      </c>
    </row>
    <row r="12" spans="1:22" ht="15">
      <c r="A12" s="672"/>
      <c r="B12" s="674"/>
      <c r="C12" s="63" t="s">
        <v>11</v>
      </c>
      <c r="D12" s="25"/>
      <c r="E12" s="61"/>
      <c r="F12" s="61"/>
      <c r="G12" s="189"/>
      <c r="H12" s="61"/>
      <c r="I12" s="25"/>
      <c r="J12" s="61"/>
      <c r="K12" s="189"/>
      <c r="L12" s="188"/>
      <c r="M12" s="61"/>
      <c r="N12" s="62">
        <v>1320.17</v>
      </c>
      <c r="O12" s="27"/>
      <c r="P12" s="189">
        <f t="shared" si="2"/>
        <v>1320.17</v>
      </c>
      <c r="Q12" s="188">
        <f t="shared" si="0"/>
        <v>1320.17</v>
      </c>
      <c r="R12" s="27"/>
      <c r="S12" s="27"/>
      <c r="T12" s="27"/>
      <c r="U12" s="191"/>
      <c r="V12" s="188">
        <f t="shared" si="1"/>
        <v>1320.17</v>
      </c>
    </row>
    <row r="13" spans="1:22" ht="18">
      <c r="A13" s="671">
        <v>5</v>
      </c>
      <c r="B13" s="679" t="s">
        <v>78</v>
      </c>
      <c r="C13" s="63" t="s">
        <v>69</v>
      </c>
      <c r="D13" s="25"/>
      <c r="E13" s="61"/>
      <c r="F13" s="61"/>
      <c r="G13" s="189"/>
      <c r="H13" s="61"/>
      <c r="I13" s="25"/>
      <c r="J13" s="61"/>
      <c r="K13" s="189"/>
      <c r="L13" s="188"/>
      <c r="M13" s="61"/>
      <c r="N13" s="62"/>
      <c r="O13" s="27">
        <v>1.25</v>
      </c>
      <c r="P13" s="189">
        <f>SUM(M13:O13)</f>
        <v>1.25</v>
      </c>
      <c r="Q13" s="188">
        <f>L13+P13</f>
        <v>1.25</v>
      </c>
      <c r="R13" s="27"/>
      <c r="S13" s="27"/>
      <c r="T13" s="27"/>
      <c r="U13" s="191"/>
      <c r="V13" s="188">
        <f t="shared" si="1"/>
        <v>1.25</v>
      </c>
    </row>
    <row r="14" spans="1:22" ht="15">
      <c r="A14" s="672"/>
      <c r="B14" s="680"/>
      <c r="C14" s="63" t="s">
        <v>11</v>
      </c>
      <c r="D14" s="25"/>
      <c r="E14" s="61"/>
      <c r="F14" s="61"/>
      <c r="G14" s="189"/>
      <c r="H14" s="61"/>
      <c r="I14" s="25"/>
      <c r="J14" s="61"/>
      <c r="K14" s="189"/>
      <c r="L14" s="188"/>
      <c r="M14" s="61"/>
      <c r="N14" s="62"/>
      <c r="O14" s="27">
        <v>146.25</v>
      </c>
      <c r="P14" s="189">
        <f>SUM(M14:O14)</f>
        <v>146.25</v>
      </c>
      <c r="Q14" s="188">
        <f>L14+P14</f>
        <v>146.25</v>
      </c>
      <c r="R14" s="27"/>
      <c r="S14" s="27"/>
      <c r="T14" s="27"/>
      <c r="U14" s="191"/>
      <c r="V14" s="188">
        <f t="shared" si="1"/>
        <v>146.25</v>
      </c>
    </row>
    <row r="15" spans="1:22" ht="15">
      <c r="A15" s="671">
        <v>6</v>
      </c>
      <c r="B15" s="673" t="s">
        <v>68</v>
      </c>
      <c r="C15" s="63" t="s">
        <v>64</v>
      </c>
      <c r="D15" s="25"/>
      <c r="E15" s="61"/>
      <c r="F15" s="61"/>
      <c r="G15" s="189"/>
      <c r="H15" s="61"/>
      <c r="I15" s="25"/>
      <c r="J15" s="61"/>
      <c r="K15" s="189"/>
      <c r="L15" s="188"/>
      <c r="M15" s="61"/>
      <c r="N15" s="62"/>
      <c r="O15" s="27"/>
      <c r="P15" s="189"/>
      <c r="Q15" s="188"/>
      <c r="R15" s="27"/>
      <c r="S15" s="27">
        <v>14</v>
      </c>
      <c r="T15" s="27"/>
      <c r="U15" s="191">
        <f>SUM(R15:T15)</f>
        <v>14</v>
      </c>
      <c r="V15" s="187">
        <f>Q15+U15</f>
        <v>14</v>
      </c>
    </row>
    <row r="16" spans="1:22" ht="15">
      <c r="A16" s="672"/>
      <c r="B16" s="674"/>
      <c r="C16" s="63" t="s">
        <v>11</v>
      </c>
      <c r="D16" s="25"/>
      <c r="E16" s="61"/>
      <c r="F16" s="61"/>
      <c r="G16" s="189"/>
      <c r="H16" s="61"/>
      <c r="I16" s="25"/>
      <c r="J16" s="61"/>
      <c r="K16" s="189"/>
      <c r="L16" s="188"/>
      <c r="M16" s="61"/>
      <c r="N16" s="62"/>
      <c r="O16" s="27"/>
      <c r="P16" s="189"/>
      <c r="Q16" s="188"/>
      <c r="R16" s="27"/>
      <c r="S16" s="27">
        <v>1042.25</v>
      </c>
      <c r="T16" s="27"/>
      <c r="U16" s="191">
        <f>SUM(R16:T16)</f>
        <v>1042.25</v>
      </c>
      <c r="V16" s="188">
        <f t="shared" si="1"/>
        <v>1042.25</v>
      </c>
    </row>
    <row r="17" spans="1:22" ht="15">
      <c r="A17" s="19">
        <v>7</v>
      </c>
      <c r="B17" s="55" t="s">
        <v>65</v>
      </c>
      <c r="C17" s="60" t="s">
        <v>11</v>
      </c>
      <c r="D17" s="25">
        <v>110</v>
      </c>
      <c r="E17" s="61"/>
      <c r="F17" s="61">
        <v>18.39</v>
      </c>
      <c r="G17" s="189">
        <f>SUM(D17:F17)</f>
        <v>128.39</v>
      </c>
      <c r="H17" s="61"/>
      <c r="I17" s="25"/>
      <c r="J17" s="61"/>
      <c r="K17" s="189"/>
      <c r="L17" s="188">
        <f>G17+K17</f>
        <v>128.39</v>
      </c>
      <c r="M17" s="61">
        <v>51.65</v>
      </c>
      <c r="N17" s="62"/>
      <c r="O17" s="27"/>
      <c r="P17" s="189">
        <f t="shared" si="2"/>
        <v>51.65</v>
      </c>
      <c r="Q17" s="188">
        <f>L17+P17</f>
        <v>180.04</v>
      </c>
      <c r="R17" s="27"/>
      <c r="S17" s="27"/>
      <c r="T17" s="27"/>
      <c r="U17" s="191"/>
      <c r="V17" s="188">
        <f t="shared" si="1"/>
        <v>180.04</v>
      </c>
    </row>
    <row r="18" spans="1:22" ht="14.25">
      <c r="A18" s="4"/>
      <c r="B18" s="491" t="s">
        <v>13</v>
      </c>
      <c r="C18" s="492" t="s">
        <v>11</v>
      </c>
      <c r="D18" s="493">
        <f>D6+D8+D10+D12+D17+D14</f>
        <v>156.7</v>
      </c>
      <c r="E18" s="493"/>
      <c r="F18" s="493">
        <f>F6+F8+F10+F12+F17+F14</f>
        <v>18.39</v>
      </c>
      <c r="G18" s="494">
        <f>SUM(D18:F18)</f>
        <v>175.08999999999997</v>
      </c>
      <c r="H18" s="493"/>
      <c r="I18" s="493">
        <f>I6+I8+I10+I12+I17+I14</f>
        <v>50</v>
      </c>
      <c r="J18" s="493"/>
      <c r="K18" s="494">
        <f>SUM(H18:J18)</f>
        <v>50</v>
      </c>
      <c r="L18" s="495">
        <f>K18+G18</f>
        <v>225.08999999999997</v>
      </c>
      <c r="M18" s="493">
        <f>M6+M8+M10+M12+M17+M14</f>
        <v>51.65</v>
      </c>
      <c r="N18" s="493">
        <f>N6+N8+N10+N12+N17+N14</f>
        <v>1390.3300000000002</v>
      </c>
      <c r="O18" s="493">
        <f>O6+O8+O10+O12+O17+O14</f>
        <v>146.25</v>
      </c>
      <c r="P18" s="496">
        <f t="shared" si="2"/>
        <v>1588.2300000000002</v>
      </c>
      <c r="Q18" s="497">
        <f>L18+P18</f>
        <v>1813.3200000000002</v>
      </c>
      <c r="R18" s="493"/>
      <c r="S18" s="493">
        <f>S6+S8+S10+S12+S17+S16</f>
        <v>1042.25</v>
      </c>
      <c r="T18" s="493"/>
      <c r="U18" s="496">
        <f>SUM(R18:T18)</f>
        <v>1042.25</v>
      </c>
      <c r="V18" s="497">
        <f>Q18+U18</f>
        <v>2855.57</v>
      </c>
    </row>
  </sheetData>
  <sheetProtection/>
  <mergeCells count="18">
    <mergeCell ref="A2:A3"/>
    <mergeCell ref="B2:B3"/>
    <mergeCell ref="C2:C3"/>
    <mergeCell ref="A7:A8"/>
    <mergeCell ref="B7:B8"/>
    <mergeCell ref="A5:A6"/>
    <mergeCell ref="B5:B6"/>
    <mergeCell ref="A4:F4"/>
    <mergeCell ref="A15:A16"/>
    <mergeCell ref="B15:B16"/>
    <mergeCell ref="A1:V1"/>
    <mergeCell ref="D2:V2"/>
    <mergeCell ref="A9:A10"/>
    <mergeCell ref="B9:B10"/>
    <mergeCell ref="A11:A12"/>
    <mergeCell ref="B11:B12"/>
    <mergeCell ref="A13:A14"/>
    <mergeCell ref="B13:B1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3"/>
  <sheetViews>
    <sheetView zoomScale="70" zoomScaleNormal="70" zoomScalePageLayoutView="0" workbookViewId="0" topLeftCell="A4">
      <selection activeCell="A36" sqref="A36:F36"/>
    </sheetView>
  </sheetViews>
  <sheetFormatPr defaultColWidth="8.796875" defaultRowHeight="14.25"/>
  <cols>
    <col min="1" max="1" width="3.8984375" style="0" customWidth="1"/>
    <col min="2" max="2" width="26.8984375" style="0" customWidth="1"/>
    <col min="3" max="3" width="4.5" style="0" customWidth="1"/>
    <col min="4" max="4" width="6.59765625" style="0" bestFit="1" customWidth="1"/>
    <col min="5" max="5" width="7.5" style="0" bestFit="1" customWidth="1"/>
    <col min="6" max="6" width="5.19921875" style="0" bestFit="1" customWidth="1"/>
    <col min="7" max="7" width="8.19921875" style="0" customWidth="1"/>
    <col min="8" max="9" width="6.69921875" style="0" bestFit="1" customWidth="1"/>
    <col min="10" max="10" width="7.09765625" style="0" bestFit="1" customWidth="1"/>
    <col min="11" max="11" width="8.5" style="0" customWidth="1"/>
    <col min="12" max="12" width="9.19921875" style="0" customWidth="1"/>
    <col min="13" max="13" width="6.09765625" style="0" customWidth="1"/>
    <col min="14" max="14" width="7.5" style="0" bestFit="1" customWidth="1"/>
    <col min="15" max="15" width="8.59765625" style="0" customWidth="1"/>
    <col min="16" max="16" width="9.3984375" style="0" customWidth="1"/>
    <col min="17" max="17" width="8.19921875" style="0" customWidth="1"/>
    <col min="18" max="18" width="7.59765625" style="0" bestFit="1" customWidth="1"/>
    <col min="19" max="19" width="8.8984375" style="0" bestFit="1" customWidth="1"/>
    <col min="20" max="20" width="9.3984375" style="0" bestFit="1" customWidth="1"/>
    <col min="21" max="21" width="10.09765625" style="0" customWidth="1"/>
  </cols>
  <sheetData>
    <row r="1" spans="1:22" ht="20.25">
      <c r="A1" s="675" t="s">
        <v>97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8">
      <c r="A5" s="746">
        <v>1</v>
      </c>
      <c r="B5" s="748" t="s">
        <v>58</v>
      </c>
      <c r="C5" s="167" t="s">
        <v>71</v>
      </c>
      <c r="D5" s="114"/>
      <c r="E5" s="114"/>
      <c r="F5" s="114"/>
      <c r="G5" s="342"/>
      <c r="H5" s="114"/>
      <c r="I5" s="115">
        <v>26</v>
      </c>
      <c r="J5" s="114"/>
      <c r="K5" s="347">
        <f>SUM(H5:J5)</f>
        <v>26</v>
      </c>
      <c r="L5" s="333">
        <f>G5+K5</f>
        <v>26</v>
      </c>
      <c r="M5" s="321"/>
      <c r="N5" s="322"/>
      <c r="O5" s="323">
        <v>8.6</v>
      </c>
      <c r="P5" s="343"/>
      <c r="Q5" s="337">
        <f>L5+P5</f>
        <v>26</v>
      </c>
      <c r="R5" s="52"/>
      <c r="S5" s="52"/>
      <c r="T5" s="52"/>
      <c r="U5" s="341"/>
      <c r="V5" s="337">
        <f>Q5+U5</f>
        <v>26</v>
      </c>
    </row>
    <row r="6" spans="1:22" ht="15">
      <c r="A6" s="747"/>
      <c r="B6" s="749"/>
      <c r="C6" s="113" t="s">
        <v>11</v>
      </c>
      <c r="D6" s="114"/>
      <c r="E6" s="114"/>
      <c r="F6" s="114"/>
      <c r="G6" s="342"/>
      <c r="H6" s="114"/>
      <c r="I6" s="117">
        <v>1696.38</v>
      </c>
      <c r="J6" s="114"/>
      <c r="K6" s="342">
        <f aca="true" t="shared" si="0" ref="K6:K35">SUM(H6:J6)</f>
        <v>1696.38</v>
      </c>
      <c r="L6" s="334">
        <f aca="true" t="shared" si="1" ref="L6:L35">G6+K6</f>
        <v>1696.38</v>
      </c>
      <c r="M6" s="114"/>
      <c r="N6" s="116"/>
      <c r="O6" s="52">
        <v>617.88</v>
      </c>
      <c r="P6" s="344"/>
      <c r="Q6" s="338">
        <f aca="true" t="shared" si="2" ref="Q6:Q35">L6+P6</f>
        <v>1696.38</v>
      </c>
      <c r="R6" s="52"/>
      <c r="S6" s="52"/>
      <c r="T6" s="52"/>
      <c r="U6" s="341"/>
      <c r="V6" s="338">
        <f aca="true" t="shared" si="3" ref="V6:V42">Q6+U6</f>
        <v>1696.38</v>
      </c>
    </row>
    <row r="7" spans="1:22" ht="15">
      <c r="A7" s="746">
        <v>2</v>
      </c>
      <c r="B7" s="748" t="s">
        <v>26</v>
      </c>
      <c r="C7" s="113" t="s">
        <v>64</v>
      </c>
      <c r="D7" s="114"/>
      <c r="E7" s="114"/>
      <c r="F7" s="114"/>
      <c r="G7" s="342"/>
      <c r="H7" s="114"/>
      <c r="I7" s="115">
        <v>10</v>
      </c>
      <c r="J7" s="114"/>
      <c r="K7" s="348">
        <f t="shared" si="0"/>
        <v>10</v>
      </c>
      <c r="L7" s="335">
        <f t="shared" si="1"/>
        <v>10</v>
      </c>
      <c r="M7" s="324"/>
      <c r="N7" s="325">
        <v>35</v>
      </c>
      <c r="O7" s="326"/>
      <c r="P7" s="345">
        <f>SUM(M7:O7)</f>
        <v>35</v>
      </c>
      <c r="Q7" s="339">
        <f t="shared" si="2"/>
        <v>45</v>
      </c>
      <c r="R7" s="52"/>
      <c r="S7" s="52"/>
      <c r="T7" s="52"/>
      <c r="U7" s="341"/>
      <c r="V7" s="339">
        <f t="shared" si="3"/>
        <v>45</v>
      </c>
    </row>
    <row r="8" spans="1:22" ht="15">
      <c r="A8" s="747"/>
      <c r="B8" s="749"/>
      <c r="C8" s="113" t="s">
        <v>11</v>
      </c>
      <c r="D8" s="114"/>
      <c r="E8" s="114"/>
      <c r="F8" s="114"/>
      <c r="G8" s="342"/>
      <c r="H8" s="114"/>
      <c r="I8" s="117">
        <v>235.55</v>
      </c>
      <c r="J8" s="114"/>
      <c r="K8" s="342">
        <f t="shared" si="0"/>
        <v>235.55</v>
      </c>
      <c r="L8" s="334">
        <f t="shared" si="1"/>
        <v>235.55</v>
      </c>
      <c r="M8" s="114"/>
      <c r="N8" s="116">
        <v>2818.74</v>
      </c>
      <c r="O8" s="52"/>
      <c r="P8" s="344">
        <f>SUM(M8:O8)</f>
        <v>2818.74</v>
      </c>
      <c r="Q8" s="338">
        <f t="shared" si="2"/>
        <v>3054.29</v>
      </c>
      <c r="R8" s="52"/>
      <c r="S8" s="52"/>
      <c r="T8" s="52"/>
      <c r="U8" s="341"/>
      <c r="V8" s="338">
        <f t="shared" si="3"/>
        <v>3054.29</v>
      </c>
    </row>
    <row r="9" spans="1:22" ht="15">
      <c r="A9" s="746">
        <v>3</v>
      </c>
      <c r="B9" s="748" t="s">
        <v>27</v>
      </c>
      <c r="C9" s="113" t="s">
        <v>12</v>
      </c>
      <c r="D9" s="114"/>
      <c r="E9" s="114"/>
      <c r="F9" s="114"/>
      <c r="G9" s="342"/>
      <c r="H9" s="114"/>
      <c r="I9" s="115">
        <v>1</v>
      </c>
      <c r="J9" s="114"/>
      <c r="K9" s="348">
        <f t="shared" si="0"/>
        <v>1</v>
      </c>
      <c r="L9" s="335">
        <f t="shared" si="1"/>
        <v>1</v>
      </c>
      <c r="M9" s="324"/>
      <c r="N9" s="325"/>
      <c r="O9" s="326"/>
      <c r="P9" s="345"/>
      <c r="Q9" s="339">
        <f t="shared" si="2"/>
        <v>1</v>
      </c>
      <c r="R9" s="52"/>
      <c r="S9" s="52"/>
      <c r="T9" s="52"/>
      <c r="U9" s="341"/>
      <c r="V9" s="339">
        <f t="shared" si="3"/>
        <v>1</v>
      </c>
    </row>
    <row r="10" spans="1:22" ht="15">
      <c r="A10" s="747"/>
      <c r="B10" s="749"/>
      <c r="C10" s="113" t="s">
        <v>11</v>
      </c>
      <c r="D10" s="114"/>
      <c r="E10" s="114"/>
      <c r="F10" s="114"/>
      <c r="G10" s="342"/>
      <c r="H10" s="114"/>
      <c r="I10" s="117">
        <v>1829.99</v>
      </c>
      <c r="J10" s="114"/>
      <c r="K10" s="342">
        <f t="shared" si="0"/>
        <v>1829.99</v>
      </c>
      <c r="L10" s="334">
        <f t="shared" si="1"/>
        <v>1829.99</v>
      </c>
      <c r="M10" s="114"/>
      <c r="N10" s="116"/>
      <c r="O10" s="52"/>
      <c r="P10" s="344"/>
      <c r="Q10" s="338">
        <f t="shared" si="2"/>
        <v>1829.99</v>
      </c>
      <c r="R10" s="52"/>
      <c r="S10" s="52"/>
      <c r="T10" s="52"/>
      <c r="U10" s="341"/>
      <c r="V10" s="338">
        <f t="shared" si="3"/>
        <v>1829.99</v>
      </c>
    </row>
    <row r="11" spans="1:22" ht="15">
      <c r="A11" s="746">
        <v>4</v>
      </c>
      <c r="B11" s="750" t="s">
        <v>21</v>
      </c>
      <c r="C11" s="487" t="s">
        <v>64</v>
      </c>
      <c r="D11" s="114"/>
      <c r="E11" s="114"/>
      <c r="F11" s="114"/>
      <c r="G11" s="342"/>
      <c r="H11" s="114"/>
      <c r="I11" s="115">
        <v>2</v>
      </c>
      <c r="J11" s="114"/>
      <c r="K11" s="348">
        <f t="shared" si="0"/>
        <v>2</v>
      </c>
      <c r="L11" s="335">
        <f t="shared" si="1"/>
        <v>2</v>
      </c>
      <c r="M11" s="324"/>
      <c r="N11" s="325"/>
      <c r="O11" s="326"/>
      <c r="P11" s="345"/>
      <c r="Q11" s="339">
        <f t="shared" si="2"/>
        <v>2</v>
      </c>
      <c r="R11" s="52"/>
      <c r="S11" s="52"/>
      <c r="T11" s="52">
        <v>2</v>
      </c>
      <c r="U11" s="341">
        <f>SUM(R11:T11)</f>
        <v>2</v>
      </c>
      <c r="V11" s="339">
        <f t="shared" si="3"/>
        <v>4</v>
      </c>
    </row>
    <row r="12" spans="1:22" ht="15">
      <c r="A12" s="747"/>
      <c r="B12" s="751"/>
      <c r="C12" s="113" t="s">
        <v>11</v>
      </c>
      <c r="D12" s="114"/>
      <c r="E12" s="114"/>
      <c r="F12" s="114"/>
      <c r="G12" s="342"/>
      <c r="H12" s="114"/>
      <c r="I12" s="117">
        <v>627.21</v>
      </c>
      <c r="J12" s="114"/>
      <c r="K12" s="342">
        <f t="shared" si="0"/>
        <v>627.21</v>
      </c>
      <c r="L12" s="334">
        <f t="shared" si="1"/>
        <v>627.21</v>
      </c>
      <c r="M12" s="114"/>
      <c r="N12" s="116"/>
      <c r="O12" s="52"/>
      <c r="P12" s="344"/>
      <c r="Q12" s="338">
        <f t="shared" si="2"/>
        <v>627.21</v>
      </c>
      <c r="R12" s="52"/>
      <c r="S12" s="52"/>
      <c r="T12" s="52">
        <v>347.46</v>
      </c>
      <c r="U12" s="341">
        <f>SUM(R12:T12)</f>
        <v>347.46</v>
      </c>
      <c r="V12" s="338">
        <f t="shared" si="3"/>
        <v>974.6700000000001</v>
      </c>
    </row>
    <row r="13" spans="1:22" ht="15">
      <c r="A13" s="746">
        <v>5</v>
      </c>
      <c r="B13" s="748" t="s">
        <v>37</v>
      </c>
      <c r="C13" s="113" t="s">
        <v>12</v>
      </c>
      <c r="D13" s="114"/>
      <c r="E13" s="114"/>
      <c r="F13" s="114"/>
      <c r="G13" s="342"/>
      <c r="H13" s="114"/>
      <c r="I13" s="115">
        <v>1</v>
      </c>
      <c r="J13" s="114"/>
      <c r="K13" s="348">
        <f t="shared" si="0"/>
        <v>1</v>
      </c>
      <c r="L13" s="335">
        <f t="shared" si="1"/>
        <v>1</v>
      </c>
      <c r="M13" s="324"/>
      <c r="N13" s="325"/>
      <c r="O13" s="326"/>
      <c r="P13" s="345"/>
      <c r="Q13" s="339">
        <f t="shared" si="2"/>
        <v>1</v>
      </c>
      <c r="R13" s="52"/>
      <c r="S13" s="52"/>
      <c r="T13" s="52"/>
      <c r="U13" s="341"/>
      <c r="V13" s="339">
        <f t="shared" si="3"/>
        <v>1</v>
      </c>
    </row>
    <row r="14" spans="1:22" ht="15">
      <c r="A14" s="747"/>
      <c r="B14" s="749"/>
      <c r="C14" s="113" t="s">
        <v>11</v>
      </c>
      <c r="D14" s="114"/>
      <c r="E14" s="114"/>
      <c r="F14" s="114"/>
      <c r="G14" s="342"/>
      <c r="H14" s="114"/>
      <c r="I14" s="117">
        <v>360.17</v>
      </c>
      <c r="J14" s="114"/>
      <c r="K14" s="342">
        <f t="shared" si="0"/>
        <v>360.17</v>
      </c>
      <c r="L14" s="334">
        <f t="shared" si="1"/>
        <v>360.17</v>
      </c>
      <c r="M14" s="114"/>
      <c r="N14" s="116"/>
      <c r="O14" s="52"/>
      <c r="P14" s="344"/>
      <c r="Q14" s="338">
        <f t="shared" si="2"/>
        <v>360.17</v>
      </c>
      <c r="R14" s="52"/>
      <c r="S14" s="52"/>
      <c r="T14" s="52"/>
      <c r="U14" s="341"/>
      <c r="V14" s="338">
        <f t="shared" si="3"/>
        <v>360.17</v>
      </c>
    </row>
    <row r="15" spans="1:22" ht="15">
      <c r="A15" s="746">
        <v>6</v>
      </c>
      <c r="B15" s="748" t="s">
        <v>35</v>
      </c>
      <c r="C15" s="113" t="s">
        <v>12</v>
      </c>
      <c r="D15" s="327">
        <v>1</v>
      </c>
      <c r="E15" s="328"/>
      <c r="F15" s="328"/>
      <c r="G15" s="349">
        <f>SUM(D15:F15)</f>
        <v>1</v>
      </c>
      <c r="H15" s="328"/>
      <c r="I15" s="329"/>
      <c r="J15" s="328"/>
      <c r="K15" s="349"/>
      <c r="L15" s="336">
        <f t="shared" si="1"/>
        <v>1</v>
      </c>
      <c r="M15" s="328">
        <v>17</v>
      </c>
      <c r="N15" s="330">
        <v>1</v>
      </c>
      <c r="O15" s="331"/>
      <c r="P15" s="346">
        <f>SUM(M15:O15)</f>
        <v>18</v>
      </c>
      <c r="Q15" s="340">
        <f t="shared" si="2"/>
        <v>19</v>
      </c>
      <c r="R15" s="52"/>
      <c r="S15" s="52"/>
      <c r="T15" s="52">
        <v>7</v>
      </c>
      <c r="U15" s="341">
        <f>SUM(R15:T15)</f>
        <v>7</v>
      </c>
      <c r="V15" s="339">
        <f t="shared" si="3"/>
        <v>26</v>
      </c>
    </row>
    <row r="16" spans="1:22" ht="15">
      <c r="A16" s="747"/>
      <c r="B16" s="749"/>
      <c r="C16" s="113" t="s">
        <v>11</v>
      </c>
      <c r="D16" s="117">
        <v>9.32</v>
      </c>
      <c r="E16" s="114"/>
      <c r="F16" s="114"/>
      <c r="G16" s="342">
        <f>SUM(D16:F16)</f>
        <v>9.32</v>
      </c>
      <c r="H16" s="114"/>
      <c r="I16" s="117"/>
      <c r="J16" s="114"/>
      <c r="K16" s="342"/>
      <c r="L16" s="334">
        <f t="shared" si="1"/>
        <v>9.32</v>
      </c>
      <c r="M16" s="114">
        <v>106.61</v>
      </c>
      <c r="N16" s="116">
        <v>6.27</v>
      </c>
      <c r="O16" s="52"/>
      <c r="P16" s="344">
        <f>SUM(M16:O16)</f>
        <v>112.88</v>
      </c>
      <c r="Q16" s="338">
        <f t="shared" si="2"/>
        <v>122.19999999999999</v>
      </c>
      <c r="R16" s="52"/>
      <c r="S16" s="52"/>
      <c r="T16" s="570">
        <v>43.9</v>
      </c>
      <c r="U16" s="344">
        <f>SUM(R16:T16)</f>
        <v>43.9</v>
      </c>
      <c r="V16" s="338">
        <f t="shared" si="3"/>
        <v>166.1</v>
      </c>
    </row>
    <row r="17" spans="1:22" ht="15">
      <c r="A17" s="752">
        <v>7</v>
      </c>
      <c r="B17" s="691" t="s">
        <v>32</v>
      </c>
      <c r="C17" s="113" t="s">
        <v>12</v>
      </c>
      <c r="D17" s="117"/>
      <c r="E17" s="117"/>
      <c r="F17" s="117"/>
      <c r="G17" s="342"/>
      <c r="H17" s="117"/>
      <c r="I17" s="117"/>
      <c r="J17" s="328">
        <v>2</v>
      </c>
      <c r="K17" s="349">
        <f t="shared" si="0"/>
        <v>2</v>
      </c>
      <c r="L17" s="336">
        <f t="shared" si="1"/>
        <v>2</v>
      </c>
      <c r="M17" s="328"/>
      <c r="N17" s="330"/>
      <c r="O17" s="331"/>
      <c r="P17" s="346"/>
      <c r="Q17" s="340">
        <f t="shared" si="2"/>
        <v>2</v>
      </c>
      <c r="R17" s="52"/>
      <c r="S17" s="52"/>
      <c r="T17" s="52"/>
      <c r="U17" s="341"/>
      <c r="V17" s="339">
        <f t="shared" si="3"/>
        <v>2</v>
      </c>
    </row>
    <row r="18" spans="1:22" ht="15">
      <c r="A18" s="752"/>
      <c r="B18" s="691"/>
      <c r="C18" s="113" t="s">
        <v>11</v>
      </c>
      <c r="D18" s="117"/>
      <c r="E18" s="117"/>
      <c r="F18" s="117"/>
      <c r="G18" s="342"/>
      <c r="H18" s="117"/>
      <c r="I18" s="117"/>
      <c r="J18" s="118">
        <v>4615.13</v>
      </c>
      <c r="K18" s="342">
        <f t="shared" si="0"/>
        <v>4615.13</v>
      </c>
      <c r="L18" s="334">
        <f t="shared" si="1"/>
        <v>4615.13</v>
      </c>
      <c r="M18" s="114"/>
      <c r="N18" s="116"/>
      <c r="O18" s="52"/>
      <c r="P18" s="344"/>
      <c r="Q18" s="338">
        <f t="shared" si="2"/>
        <v>4615.13</v>
      </c>
      <c r="R18" s="52"/>
      <c r="S18" s="52"/>
      <c r="T18" s="52"/>
      <c r="U18" s="341"/>
      <c r="V18" s="338">
        <f t="shared" si="3"/>
        <v>4615.13</v>
      </c>
    </row>
    <row r="19" spans="1:22" ht="15">
      <c r="A19" s="752">
        <v>8</v>
      </c>
      <c r="B19" s="691" t="s">
        <v>39</v>
      </c>
      <c r="C19" s="113" t="s">
        <v>12</v>
      </c>
      <c r="D19" s="117"/>
      <c r="E19" s="332">
        <v>1</v>
      </c>
      <c r="F19" s="332"/>
      <c r="G19" s="348">
        <f>SUM(D19:F19)</f>
        <v>1</v>
      </c>
      <c r="H19" s="332"/>
      <c r="I19" s="332"/>
      <c r="J19" s="324">
        <v>6</v>
      </c>
      <c r="K19" s="348">
        <f t="shared" si="0"/>
        <v>6</v>
      </c>
      <c r="L19" s="335">
        <f t="shared" si="1"/>
        <v>7</v>
      </c>
      <c r="M19" s="324"/>
      <c r="N19" s="325"/>
      <c r="O19" s="326"/>
      <c r="P19" s="345"/>
      <c r="Q19" s="339">
        <f t="shared" si="2"/>
        <v>7</v>
      </c>
      <c r="R19" s="52"/>
      <c r="S19" s="52">
        <v>3</v>
      </c>
      <c r="T19" s="52">
        <v>2</v>
      </c>
      <c r="U19" s="341">
        <f>SUM(R19:T19)</f>
        <v>5</v>
      </c>
      <c r="V19" s="339">
        <f t="shared" si="3"/>
        <v>12</v>
      </c>
    </row>
    <row r="20" spans="1:22" ht="15">
      <c r="A20" s="752"/>
      <c r="B20" s="691"/>
      <c r="C20" s="113" t="s">
        <v>11</v>
      </c>
      <c r="D20" s="117"/>
      <c r="E20" s="117">
        <v>41.64</v>
      </c>
      <c r="F20" s="117"/>
      <c r="G20" s="342">
        <f>SUM(D20:F20)</f>
        <v>41.64</v>
      </c>
      <c r="H20" s="117"/>
      <c r="I20" s="117"/>
      <c r="J20" s="118">
        <v>273.79</v>
      </c>
      <c r="K20" s="342">
        <f t="shared" si="0"/>
        <v>273.79</v>
      </c>
      <c r="L20" s="334">
        <f t="shared" si="1"/>
        <v>315.43</v>
      </c>
      <c r="M20" s="114"/>
      <c r="N20" s="116"/>
      <c r="O20" s="52"/>
      <c r="P20" s="344"/>
      <c r="Q20" s="338">
        <f t="shared" si="2"/>
        <v>315.43</v>
      </c>
      <c r="R20" s="52"/>
      <c r="S20" s="52">
        <v>583.73</v>
      </c>
      <c r="T20" s="52">
        <v>87.63</v>
      </c>
      <c r="U20" s="341">
        <f>SUM(R20:T20)</f>
        <v>671.36</v>
      </c>
      <c r="V20" s="338">
        <f t="shared" si="3"/>
        <v>986.79</v>
      </c>
    </row>
    <row r="21" spans="1:22" ht="15">
      <c r="A21" s="752">
        <v>9</v>
      </c>
      <c r="B21" s="691" t="s">
        <v>25</v>
      </c>
      <c r="C21" s="113" t="s">
        <v>12</v>
      </c>
      <c r="D21" s="117"/>
      <c r="E21" s="117"/>
      <c r="F21" s="117"/>
      <c r="G21" s="342"/>
      <c r="H21" s="117"/>
      <c r="I21" s="117"/>
      <c r="J21" s="118">
        <v>1</v>
      </c>
      <c r="K21" s="348">
        <f t="shared" si="0"/>
        <v>1</v>
      </c>
      <c r="L21" s="335">
        <f t="shared" si="1"/>
        <v>1</v>
      </c>
      <c r="M21" s="324"/>
      <c r="N21" s="325"/>
      <c r="O21" s="326"/>
      <c r="P21" s="345"/>
      <c r="Q21" s="339">
        <f t="shared" si="2"/>
        <v>1</v>
      </c>
      <c r="R21" s="52"/>
      <c r="S21" s="52"/>
      <c r="T21" s="52"/>
      <c r="U21" s="341"/>
      <c r="V21" s="339">
        <f t="shared" si="3"/>
        <v>1</v>
      </c>
    </row>
    <row r="22" spans="1:22" ht="15">
      <c r="A22" s="752"/>
      <c r="B22" s="691"/>
      <c r="C22" s="113" t="s">
        <v>11</v>
      </c>
      <c r="D22" s="117"/>
      <c r="E22" s="117"/>
      <c r="F22" s="117"/>
      <c r="G22" s="342"/>
      <c r="H22" s="117"/>
      <c r="I22" s="117"/>
      <c r="J22" s="118">
        <v>21.27</v>
      </c>
      <c r="K22" s="342">
        <f t="shared" si="0"/>
        <v>21.27</v>
      </c>
      <c r="L22" s="334">
        <f t="shared" si="1"/>
        <v>21.27</v>
      </c>
      <c r="M22" s="114"/>
      <c r="N22" s="116"/>
      <c r="O22" s="52"/>
      <c r="P22" s="344"/>
      <c r="Q22" s="338">
        <f t="shared" si="2"/>
        <v>21.27</v>
      </c>
      <c r="R22" s="52"/>
      <c r="S22" s="52"/>
      <c r="T22" s="52"/>
      <c r="U22" s="341"/>
      <c r="V22" s="338">
        <f t="shared" si="3"/>
        <v>21.27</v>
      </c>
    </row>
    <row r="23" spans="1:22" ht="15">
      <c r="A23" s="752">
        <v>10</v>
      </c>
      <c r="B23" s="691" t="s">
        <v>16</v>
      </c>
      <c r="C23" s="487" t="s">
        <v>64</v>
      </c>
      <c r="D23" s="117"/>
      <c r="E23" s="117"/>
      <c r="F23" s="117"/>
      <c r="G23" s="342"/>
      <c r="H23" s="117"/>
      <c r="I23" s="117"/>
      <c r="J23" s="118">
        <v>6</v>
      </c>
      <c r="K23" s="348">
        <f t="shared" si="0"/>
        <v>6</v>
      </c>
      <c r="L23" s="335">
        <f t="shared" si="1"/>
        <v>6</v>
      </c>
      <c r="M23" s="324"/>
      <c r="N23" s="325"/>
      <c r="O23" s="326"/>
      <c r="P23" s="345"/>
      <c r="Q23" s="339">
        <f t="shared" si="2"/>
        <v>6</v>
      </c>
      <c r="R23" s="52"/>
      <c r="S23" s="52"/>
      <c r="T23" s="52"/>
      <c r="U23" s="341"/>
      <c r="V23" s="339">
        <f t="shared" si="3"/>
        <v>6</v>
      </c>
    </row>
    <row r="24" spans="1:22" ht="15">
      <c r="A24" s="752"/>
      <c r="B24" s="691"/>
      <c r="C24" s="113" t="s">
        <v>11</v>
      </c>
      <c r="D24" s="117"/>
      <c r="E24" s="117"/>
      <c r="F24" s="117"/>
      <c r="G24" s="342"/>
      <c r="H24" s="117"/>
      <c r="I24" s="117"/>
      <c r="J24" s="118">
        <v>31.02</v>
      </c>
      <c r="K24" s="342">
        <f t="shared" si="0"/>
        <v>31.02</v>
      </c>
      <c r="L24" s="334">
        <f t="shared" si="1"/>
        <v>31.02</v>
      </c>
      <c r="M24" s="114"/>
      <c r="N24" s="116"/>
      <c r="O24" s="52"/>
      <c r="P24" s="344"/>
      <c r="Q24" s="338">
        <f t="shared" si="2"/>
        <v>31.02</v>
      </c>
      <c r="R24" s="52"/>
      <c r="S24" s="52"/>
      <c r="T24" s="52"/>
      <c r="U24" s="341"/>
      <c r="V24" s="338">
        <f t="shared" si="3"/>
        <v>31.02</v>
      </c>
    </row>
    <row r="25" spans="1:22" ht="15">
      <c r="A25" s="752">
        <v>11</v>
      </c>
      <c r="B25" s="691" t="s">
        <v>40</v>
      </c>
      <c r="C25" s="113" t="s">
        <v>12</v>
      </c>
      <c r="D25" s="117"/>
      <c r="E25" s="117"/>
      <c r="F25" s="117"/>
      <c r="G25" s="342"/>
      <c r="H25" s="117"/>
      <c r="I25" s="117"/>
      <c r="J25" s="118">
        <v>8</v>
      </c>
      <c r="K25" s="348">
        <f t="shared" si="0"/>
        <v>8</v>
      </c>
      <c r="L25" s="335">
        <f t="shared" si="1"/>
        <v>8</v>
      </c>
      <c r="M25" s="324">
        <v>3</v>
      </c>
      <c r="N25" s="325"/>
      <c r="O25" s="326"/>
      <c r="P25" s="345">
        <f>SUM(M25:O25)</f>
        <v>3</v>
      </c>
      <c r="Q25" s="339">
        <f t="shared" si="2"/>
        <v>11</v>
      </c>
      <c r="R25" s="52"/>
      <c r="S25" s="52"/>
      <c r="T25" s="52"/>
      <c r="U25" s="341"/>
      <c r="V25" s="339">
        <f t="shared" si="3"/>
        <v>11</v>
      </c>
    </row>
    <row r="26" spans="1:22" ht="15">
      <c r="A26" s="752"/>
      <c r="B26" s="691"/>
      <c r="C26" s="113" t="s">
        <v>11</v>
      </c>
      <c r="D26" s="117"/>
      <c r="E26" s="117"/>
      <c r="F26" s="117"/>
      <c r="G26" s="342"/>
      <c r="H26" s="117"/>
      <c r="I26" s="117"/>
      <c r="J26" s="118">
        <v>1186.44</v>
      </c>
      <c r="K26" s="342">
        <f t="shared" si="0"/>
        <v>1186.44</v>
      </c>
      <c r="L26" s="334">
        <f t="shared" si="1"/>
        <v>1186.44</v>
      </c>
      <c r="M26" s="114">
        <v>263.9</v>
      </c>
      <c r="N26" s="116"/>
      <c r="O26" s="52"/>
      <c r="P26" s="344">
        <f>SUM(M26:O26)</f>
        <v>263.9</v>
      </c>
      <c r="Q26" s="338">
        <f t="shared" si="2"/>
        <v>1450.3400000000001</v>
      </c>
      <c r="R26" s="52"/>
      <c r="S26" s="52"/>
      <c r="T26" s="52"/>
      <c r="U26" s="341"/>
      <c r="V26" s="338">
        <f t="shared" si="3"/>
        <v>1450.3400000000001</v>
      </c>
    </row>
    <row r="27" spans="1:22" ht="15">
      <c r="A27" s="671">
        <v>12</v>
      </c>
      <c r="B27" s="673" t="s">
        <v>41</v>
      </c>
      <c r="C27" s="60" t="s">
        <v>12</v>
      </c>
      <c r="D27" s="25"/>
      <c r="E27" s="61"/>
      <c r="F27" s="61"/>
      <c r="G27" s="342"/>
      <c r="H27" s="61"/>
      <c r="I27" s="25"/>
      <c r="J27" s="61"/>
      <c r="K27" s="342"/>
      <c r="L27" s="334"/>
      <c r="M27" s="179">
        <v>7</v>
      </c>
      <c r="N27" s="211"/>
      <c r="O27" s="182"/>
      <c r="P27" s="346">
        <f>SUM(M27:O27)</f>
        <v>7</v>
      </c>
      <c r="Q27" s="340">
        <f t="shared" si="2"/>
        <v>7</v>
      </c>
      <c r="R27" s="27"/>
      <c r="S27" s="27"/>
      <c r="T27" s="27"/>
      <c r="U27" s="341"/>
      <c r="V27" s="339">
        <f t="shared" si="3"/>
        <v>7</v>
      </c>
    </row>
    <row r="28" spans="1:22" ht="15">
      <c r="A28" s="672"/>
      <c r="B28" s="674"/>
      <c r="C28" s="63" t="s">
        <v>11</v>
      </c>
      <c r="D28" s="25"/>
      <c r="E28" s="61"/>
      <c r="F28" s="61"/>
      <c r="G28" s="342"/>
      <c r="H28" s="61"/>
      <c r="I28" s="25"/>
      <c r="J28" s="61"/>
      <c r="K28" s="342"/>
      <c r="L28" s="334"/>
      <c r="M28" s="61">
        <v>71.18</v>
      </c>
      <c r="N28" s="70"/>
      <c r="O28" s="27"/>
      <c r="P28" s="344">
        <f>SUM(M28:O28)</f>
        <v>71.18</v>
      </c>
      <c r="Q28" s="338">
        <f t="shared" si="2"/>
        <v>71.18</v>
      </c>
      <c r="R28" s="27"/>
      <c r="S28" s="27"/>
      <c r="T28" s="27"/>
      <c r="U28" s="341"/>
      <c r="V28" s="338">
        <f t="shared" si="3"/>
        <v>71.18</v>
      </c>
    </row>
    <row r="29" spans="1:22" ht="15">
      <c r="A29" s="746">
        <v>13</v>
      </c>
      <c r="B29" s="750" t="s">
        <v>20</v>
      </c>
      <c r="C29" s="490" t="s">
        <v>64</v>
      </c>
      <c r="D29" s="25"/>
      <c r="E29" s="61"/>
      <c r="F29" s="61"/>
      <c r="G29" s="342"/>
      <c r="H29" s="61"/>
      <c r="I29" s="25"/>
      <c r="J29" s="61"/>
      <c r="K29" s="342"/>
      <c r="L29" s="334"/>
      <c r="M29" s="61"/>
      <c r="N29" s="70"/>
      <c r="O29" s="27"/>
      <c r="P29" s="344"/>
      <c r="Q29" s="338"/>
      <c r="R29" s="27"/>
      <c r="S29" s="27"/>
      <c r="T29" s="27">
        <v>1.5</v>
      </c>
      <c r="U29" s="341">
        <f aca="true" t="shared" si="4" ref="U29:U35">SUM(R29:T29)</f>
        <v>1.5</v>
      </c>
      <c r="V29" s="337">
        <f t="shared" si="3"/>
        <v>1.5</v>
      </c>
    </row>
    <row r="30" spans="1:22" ht="15">
      <c r="A30" s="747"/>
      <c r="B30" s="751"/>
      <c r="C30" s="490" t="s">
        <v>11</v>
      </c>
      <c r="D30" s="25"/>
      <c r="E30" s="61"/>
      <c r="F30" s="61"/>
      <c r="G30" s="342"/>
      <c r="H30" s="61"/>
      <c r="I30" s="25"/>
      <c r="J30" s="61"/>
      <c r="K30" s="342"/>
      <c r="L30" s="334"/>
      <c r="M30" s="61"/>
      <c r="N30" s="70"/>
      <c r="O30" s="27"/>
      <c r="P30" s="344"/>
      <c r="Q30" s="338"/>
      <c r="R30" s="27"/>
      <c r="S30" s="27"/>
      <c r="T30" s="27">
        <v>203.11</v>
      </c>
      <c r="U30" s="341">
        <f t="shared" si="4"/>
        <v>203.11</v>
      </c>
      <c r="V30" s="338">
        <f t="shared" si="3"/>
        <v>203.11</v>
      </c>
    </row>
    <row r="31" spans="1:22" ht="15">
      <c r="A31" s="746">
        <v>14</v>
      </c>
      <c r="B31" s="753" t="s">
        <v>59</v>
      </c>
      <c r="C31" s="490" t="s">
        <v>64</v>
      </c>
      <c r="D31" s="25"/>
      <c r="E31" s="61"/>
      <c r="F31" s="61"/>
      <c r="G31" s="342"/>
      <c r="H31" s="61"/>
      <c r="I31" s="25"/>
      <c r="J31" s="61"/>
      <c r="K31" s="342"/>
      <c r="L31" s="334"/>
      <c r="M31" s="61"/>
      <c r="N31" s="70"/>
      <c r="O31" s="27"/>
      <c r="P31" s="344"/>
      <c r="Q31" s="338"/>
      <c r="R31" s="27"/>
      <c r="S31" s="27"/>
      <c r="T31" s="27">
        <v>2.8</v>
      </c>
      <c r="U31" s="341">
        <f t="shared" si="4"/>
        <v>2.8</v>
      </c>
      <c r="V31" s="337">
        <f t="shared" si="3"/>
        <v>2.8</v>
      </c>
    </row>
    <row r="32" spans="1:22" ht="15">
      <c r="A32" s="747"/>
      <c r="B32" s="754"/>
      <c r="C32" s="490" t="s">
        <v>11</v>
      </c>
      <c r="D32" s="25"/>
      <c r="E32" s="61"/>
      <c r="F32" s="61"/>
      <c r="G32" s="342"/>
      <c r="H32" s="61"/>
      <c r="I32" s="25"/>
      <c r="J32" s="61"/>
      <c r="K32" s="342"/>
      <c r="L32" s="334"/>
      <c r="M32" s="61"/>
      <c r="N32" s="70"/>
      <c r="O32" s="27"/>
      <c r="P32" s="344"/>
      <c r="Q32" s="338"/>
      <c r="R32" s="27"/>
      <c r="S32" s="27"/>
      <c r="T32" s="27">
        <v>218.95</v>
      </c>
      <c r="U32" s="341">
        <f t="shared" si="4"/>
        <v>218.95</v>
      </c>
      <c r="V32" s="338">
        <f t="shared" si="3"/>
        <v>218.95</v>
      </c>
    </row>
    <row r="33" spans="1:22" ht="18">
      <c r="A33" s="746">
        <v>15</v>
      </c>
      <c r="B33" s="748" t="s">
        <v>110</v>
      </c>
      <c r="C33" s="490" t="s">
        <v>71</v>
      </c>
      <c r="D33" s="25"/>
      <c r="E33" s="61"/>
      <c r="F33" s="61"/>
      <c r="G33" s="342"/>
      <c r="H33" s="61"/>
      <c r="I33" s="25"/>
      <c r="J33" s="61"/>
      <c r="K33" s="342"/>
      <c r="L33" s="334"/>
      <c r="M33" s="61"/>
      <c r="N33" s="70"/>
      <c r="O33" s="27"/>
      <c r="P33" s="344"/>
      <c r="Q33" s="338"/>
      <c r="R33" s="27"/>
      <c r="S33" s="27"/>
      <c r="T33" s="27">
        <v>2.22</v>
      </c>
      <c r="U33" s="341">
        <f t="shared" si="4"/>
        <v>2.22</v>
      </c>
      <c r="V33" s="338">
        <f t="shared" si="3"/>
        <v>2.22</v>
      </c>
    </row>
    <row r="34" spans="1:22" ht="15">
      <c r="A34" s="747"/>
      <c r="B34" s="749"/>
      <c r="C34" s="490" t="s">
        <v>11</v>
      </c>
      <c r="D34" s="25"/>
      <c r="E34" s="61"/>
      <c r="F34" s="61"/>
      <c r="G34" s="342"/>
      <c r="H34" s="61"/>
      <c r="I34" s="25"/>
      <c r="J34" s="61"/>
      <c r="K34" s="342"/>
      <c r="L34" s="334"/>
      <c r="M34" s="61"/>
      <c r="N34" s="70"/>
      <c r="O34" s="27"/>
      <c r="P34" s="344"/>
      <c r="Q34" s="338"/>
      <c r="R34" s="27"/>
      <c r="S34" s="27"/>
      <c r="T34" s="27">
        <v>1299.5</v>
      </c>
      <c r="U34" s="341">
        <f t="shared" si="4"/>
        <v>1299.5</v>
      </c>
      <c r="V34" s="338">
        <f t="shared" si="3"/>
        <v>1299.5</v>
      </c>
    </row>
    <row r="35" spans="1:22" ht="15">
      <c r="A35" s="113">
        <v>16</v>
      </c>
      <c r="B35" s="23" t="s">
        <v>65</v>
      </c>
      <c r="C35" s="113" t="s">
        <v>11</v>
      </c>
      <c r="D35" s="117"/>
      <c r="E35" s="117">
        <v>32.59</v>
      </c>
      <c r="F35" s="117"/>
      <c r="G35" s="342">
        <f>SUM(D35:F35)</f>
        <v>32.59</v>
      </c>
      <c r="H35" s="117"/>
      <c r="I35" s="117">
        <v>62.95</v>
      </c>
      <c r="J35" s="118">
        <v>2.49</v>
      </c>
      <c r="K35" s="342">
        <f t="shared" si="0"/>
        <v>65.44</v>
      </c>
      <c r="L35" s="334">
        <f t="shared" si="1"/>
        <v>98.03</v>
      </c>
      <c r="M35" s="114"/>
      <c r="N35" s="116"/>
      <c r="O35" s="52"/>
      <c r="P35" s="344"/>
      <c r="Q35" s="338">
        <f t="shared" si="2"/>
        <v>98.03</v>
      </c>
      <c r="R35" s="52"/>
      <c r="S35" s="52"/>
      <c r="T35" s="570">
        <v>170</v>
      </c>
      <c r="U35" s="344">
        <f t="shared" si="4"/>
        <v>170</v>
      </c>
      <c r="V35" s="338">
        <f t="shared" si="3"/>
        <v>268.03</v>
      </c>
    </row>
    <row r="36" spans="1:22" ht="15">
      <c r="A36" s="743" t="s">
        <v>98</v>
      </c>
      <c r="B36" s="744"/>
      <c r="C36" s="744"/>
      <c r="D36" s="744"/>
      <c r="E36" s="744"/>
      <c r="F36" s="745"/>
      <c r="G36" s="342"/>
      <c r="H36" s="117"/>
      <c r="I36" s="117"/>
      <c r="J36" s="118"/>
      <c r="K36" s="342"/>
      <c r="L36" s="334"/>
      <c r="M36" s="114"/>
      <c r="N36" s="116"/>
      <c r="O36" s="52"/>
      <c r="P36" s="344"/>
      <c r="Q36" s="338"/>
      <c r="R36" s="52"/>
      <c r="S36" s="52"/>
      <c r="T36" s="52"/>
      <c r="U36" s="341"/>
      <c r="V36" s="338"/>
    </row>
    <row r="37" spans="1:22" ht="15">
      <c r="A37" s="746">
        <v>1</v>
      </c>
      <c r="B37" s="748" t="s">
        <v>99</v>
      </c>
      <c r="C37" s="486" t="s">
        <v>101</v>
      </c>
      <c r="D37" s="117"/>
      <c r="E37" s="117"/>
      <c r="F37" s="117"/>
      <c r="G37" s="342"/>
      <c r="H37" s="117"/>
      <c r="I37" s="117"/>
      <c r="J37" s="118"/>
      <c r="K37" s="342"/>
      <c r="L37" s="334"/>
      <c r="M37" s="114"/>
      <c r="N37" s="116"/>
      <c r="O37" s="52"/>
      <c r="P37" s="344"/>
      <c r="Q37" s="338"/>
      <c r="R37" s="52"/>
      <c r="S37" s="52"/>
      <c r="T37" s="52">
        <v>1</v>
      </c>
      <c r="U37" s="341">
        <f aca="true" t="shared" si="5" ref="U37:U43">SUM(R37:T37)</f>
        <v>1</v>
      </c>
      <c r="V37" s="339">
        <f t="shared" si="3"/>
        <v>1</v>
      </c>
    </row>
    <row r="38" spans="1:22" ht="15">
      <c r="A38" s="747"/>
      <c r="B38" s="749"/>
      <c r="C38" s="63" t="s">
        <v>11</v>
      </c>
      <c r="D38" s="117"/>
      <c r="E38" s="117"/>
      <c r="F38" s="117"/>
      <c r="G38" s="342"/>
      <c r="H38" s="117"/>
      <c r="I38" s="117"/>
      <c r="J38" s="118"/>
      <c r="K38" s="342"/>
      <c r="L38" s="334"/>
      <c r="M38" s="114"/>
      <c r="N38" s="116"/>
      <c r="O38" s="52"/>
      <c r="P38" s="344"/>
      <c r="Q38" s="338"/>
      <c r="R38" s="52"/>
      <c r="S38" s="52"/>
      <c r="T38" s="570">
        <v>134935</v>
      </c>
      <c r="U38" s="341">
        <f t="shared" si="5"/>
        <v>134935</v>
      </c>
      <c r="V38" s="338">
        <f t="shared" si="3"/>
        <v>134935</v>
      </c>
    </row>
    <row r="39" spans="1:22" ht="18">
      <c r="A39" s="746">
        <v>2</v>
      </c>
      <c r="B39" s="748" t="s">
        <v>100</v>
      </c>
      <c r="C39" s="487" t="s">
        <v>71</v>
      </c>
      <c r="D39" s="117"/>
      <c r="E39" s="117"/>
      <c r="F39" s="117"/>
      <c r="G39" s="342"/>
      <c r="H39" s="117"/>
      <c r="I39" s="117"/>
      <c r="J39" s="118"/>
      <c r="K39" s="342"/>
      <c r="L39" s="334"/>
      <c r="M39" s="114"/>
      <c r="N39" s="116"/>
      <c r="O39" s="52"/>
      <c r="P39" s="344"/>
      <c r="Q39" s="338"/>
      <c r="R39" s="52"/>
      <c r="S39" s="52">
        <v>31.92</v>
      </c>
      <c r="T39" s="52"/>
      <c r="U39" s="341">
        <f t="shared" si="5"/>
        <v>31.92</v>
      </c>
      <c r="V39" s="338">
        <f t="shared" si="3"/>
        <v>31.92</v>
      </c>
    </row>
    <row r="40" spans="1:22" ht="15">
      <c r="A40" s="747"/>
      <c r="B40" s="749"/>
      <c r="C40" s="487" t="s">
        <v>11</v>
      </c>
      <c r="D40" s="117"/>
      <c r="E40" s="117"/>
      <c r="F40" s="117"/>
      <c r="G40" s="342"/>
      <c r="H40" s="117"/>
      <c r="I40" s="117"/>
      <c r="J40" s="118"/>
      <c r="K40" s="342"/>
      <c r="L40" s="334"/>
      <c r="M40" s="114"/>
      <c r="N40" s="116"/>
      <c r="O40" s="52"/>
      <c r="P40" s="344"/>
      <c r="Q40" s="338"/>
      <c r="R40" s="52"/>
      <c r="S40" s="570">
        <v>18576</v>
      </c>
      <c r="T40" s="52"/>
      <c r="U40" s="344">
        <f t="shared" si="5"/>
        <v>18576</v>
      </c>
      <c r="V40" s="338">
        <f t="shared" si="3"/>
        <v>18576</v>
      </c>
    </row>
    <row r="41" spans="1:22" ht="15">
      <c r="A41" s="746">
        <v>3</v>
      </c>
      <c r="B41" s="748" t="s">
        <v>80</v>
      </c>
      <c r="C41" s="487" t="s">
        <v>64</v>
      </c>
      <c r="D41" s="117"/>
      <c r="E41" s="117"/>
      <c r="F41" s="117"/>
      <c r="G41" s="342"/>
      <c r="H41" s="117"/>
      <c r="I41" s="117"/>
      <c r="J41" s="118"/>
      <c r="K41" s="342"/>
      <c r="L41" s="334"/>
      <c r="M41" s="114"/>
      <c r="N41" s="116"/>
      <c r="O41" s="52"/>
      <c r="P41" s="344"/>
      <c r="Q41" s="338"/>
      <c r="R41" s="52"/>
      <c r="S41" s="52">
        <v>338.26</v>
      </c>
      <c r="T41" s="52"/>
      <c r="U41" s="341">
        <f t="shared" si="5"/>
        <v>338.26</v>
      </c>
      <c r="V41" s="338">
        <f t="shared" si="3"/>
        <v>338.26</v>
      </c>
    </row>
    <row r="42" spans="1:22" ht="15">
      <c r="A42" s="747"/>
      <c r="B42" s="749"/>
      <c r="C42" s="487" t="s">
        <v>11</v>
      </c>
      <c r="D42" s="117"/>
      <c r="E42" s="117"/>
      <c r="F42" s="117"/>
      <c r="G42" s="342"/>
      <c r="H42" s="117"/>
      <c r="I42" s="117"/>
      <c r="J42" s="118"/>
      <c r="K42" s="342"/>
      <c r="L42" s="334"/>
      <c r="M42" s="114"/>
      <c r="N42" s="116"/>
      <c r="O42" s="52"/>
      <c r="P42" s="344"/>
      <c r="Q42" s="338"/>
      <c r="R42" s="52"/>
      <c r="S42" s="570">
        <v>143459</v>
      </c>
      <c r="T42" s="52"/>
      <c r="U42" s="344">
        <f t="shared" si="5"/>
        <v>143459</v>
      </c>
      <c r="V42" s="338">
        <f t="shared" si="3"/>
        <v>143459</v>
      </c>
    </row>
    <row r="43" spans="1:22" ht="14.25">
      <c r="A43" s="119"/>
      <c r="B43" s="571" t="s">
        <v>13</v>
      </c>
      <c r="C43" s="119" t="s">
        <v>11</v>
      </c>
      <c r="D43" s="572">
        <f>D6+D8+D10+D12+D14+D16+D18+D20+D22+D24+D26+D35+D28</f>
        <v>9.32</v>
      </c>
      <c r="E43" s="572">
        <f>E6+E8+E10+E12+E14+E16+E18+E20+E22+E24+E26+E35+E28</f>
        <v>74.23</v>
      </c>
      <c r="F43" s="572"/>
      <c r="G43" s="573">
        <f>SUM(D43:F43)</f>
        <v>83.55000000000001</v>
      </c>
      <c r="H43" s="572"/>
      <c r="I43" s="572">
        <f>I6+I8+I10+I12+I14+I16+I18+I20+I22+I24+I26+I35+I28</f>
        <v>4812.25</v>
      </c>
      <c r="J43" s="572">
        <f>J6+J8+J10+J12+J14+J16+J18+J20+J22+J24+J26+J35+J28</f>
        <v>6130.140000000001</v>
      </c>
      <c r="K43" s="573">
        <f>SUM(H43:J43)</f>
        <v>10942.390000000001</v>
      </c>
      <c r="L43" s="574">
        <f>G43+K43</f>
        <v>11025.94</v>
      </c>
      <c r="M43" s="572">
        <f>M6+M8+M10+M12+M14+M16+M18+M20+M22+M24+M26+M35+M28</f>
        <v>441.69</v>
      </c>
      <c r="N43" s="572">
        <f>N6+N8+N10+N12+N14+N16+N18+N20+N22+N24+N26+N35+N28</f>
        <v>2825.0099999999998</v>
      </c>
      <c r="O43" s="572">
        <f>O6+O8+O10+O12+O14+O16+O18+O20+O22+O24+O26+O35+O28</f>
        <v>617.88</v>
      </c>
      <c r="P43" s="573">
        <f>SUM(M43:O43)</f>
        <v>3884.58</v>
      </c>
      <c r="Q43" s="575">
        <f>L43+P43</f>
        <v>14910.52</v>
      </c>
      <c r="R43" s="572"/>
      <c r="S43" s="572">
        <f>S6+S8+S10+S12+S14+S16+S18+S20+S22+S24+S26+S35+S28+S40+S42</f>
        <v>162618.73</v>
      </c>
      <c r="T43" s="572">
        <f>T6+T8+T10+T12+T14+T16+T18+T20+T22+T24+T26+T35+T28+T40+T42+T38+T30+T32+T34</f>
        <v>137305.55</v>
      </c>
      <c r="U43" s="573">
        <f t="shared" si="5"/>
        <v>299924.28</v>
      </c>
      <c r="V43" s="576">
        <f>Q43+U43</f>
        <v>314834.80000000005</v>
      </c>
    </row>
  </sheetData>
  <sheetProtection/>
  <mergeCells count="43">
    <mergeCell ref="A29:A30"/>
    <mergeCell ref="B29:B30"/>
    <mergeCell ref="A31:A32"/>
    <mergeCell ref="B31:B32"/>
    <mergeCell ref="A33:A34"/>
    <mergeCell ref="B33:B34"/>
    <mergeCell ref="A4:F4"/>
    <mergeCell ref="A1:V1"/>
    <mergeCell ref="D2:V2"/>
    <mergeCell ref="A19:A20"/>
    <mergeCell ref="B19:B20"/>
    <mergeCell ref="A21:A22"/>
    <mergeCell ref="B21:B22"/>
    <mergeCell ref="C2:C3"/>
    <mergeCell ref="A11:A12"/>
    <mergeCell ref="A13:A14"/>
    <mergeCell ref="A2:A3"/>
    <mergeCell ref="B2:B3"/>
    <mergeCell ref="A25:A26"/>
    <mergeCell ref="A23:A24"/>
    <mergeCell ref="B23:B24"/>
    <mergeCell ref="B25:B26"/>
    <mergeCell ref="A17:A18"/>
    <mergeCell ref="B17:B18"/>
    <mergeCell ref="A7:A8"/>
    <mergeCell ref="A9:A10"/>
    <mergeCell ref="A27:A28"/>
    <mergeCell ref="B27:B28"/>
    <mergeCell ref="A15:A16"/>
    <mergeCell ref="B5:B6"/>
    <mergeCell ref="B7:B8"/>
    <mergeCell ref="B9:B10"/>
    <mergeCell ref="B11:B12"/>
    <mergeCell ref="B13:B14"/>
    <mergeCell ref="B15:B16"/>
    <mergeCell ref="A5:A6"/>
    <mergeCell ref="A36:F36"/>
    <mergeCell ref="A37:A38"/>
    <mergeCell ref="B37:B38"/>
    <mergeCell ref="A39:A40"/>
    <mergeCell ref="B39:B40"/>
    <mergeCell ref="A41:A42"/>
    <mergeCell ref="B41:B42"/>
  </mergeCells>
  <printOptions/>
  <pageMargins left="0.2362204724409449" right="0.2362204724409449" top="0.3937007874015748" bottom="0.3937007874015748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zoomScalePageLayoutView="0" workbookViewId="0" topLeftCell="A1">
      <selection activeCell="R35" sqref="R35"/>
    </sheetView>
  </sheetViews>
  <sheetFormatPr defaultColWidth="8.796875" defaultRowHeight="14.25"/>
  <cols>
    <col min="1" max="1" width="3.19921875" style="0" customWidth="1"/>
    <col min="2" max="2" width="27.69921875" style="0" customWidth="1"/>
    <col min="3" max="3" width="4.3984375" style="0" customWidth="1"/>
    <col min="4" max="4" width="7.0976562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10" width="7.09765625" style="0" bestFit="1" customWidth="1"/>
    <col min="11" max="11" width="8.69921875" style="0" customWidth="1"/>
    <col min="12" max="12" width="9.3984375" style="0" customWidth="1"/>
    <col min="13" max="13" width="7.09765625" style="0" bestFit="1" customWidth="1"/>
    <col min="14" max="14" width="6.5" style="0" bestFit="1" customWidth="1"/>
    <col min="15" max="15" width="8.8984375" style="0" bestFit="1" customWidth="1"/>
    <col min="16" max="16" width="9.59765625" style="0" customWidth="1"/>
    <col min="17" max="17" width="8.69921875" style="0" customWidth="1"/>
    <col min="21" max="21" width="9.69921875" style="0" customWidth="1"/>
  </cols>
  <sheetData>
    <row r="1" spans="1:22" ht="20.25">
      <c r="A1" s="675" t="s">
        <v>102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30.75" thickBot="1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7" t="s">
        <v>86</v>
      </c>
      <c r="B4" s="687"/>
      <c r="C4" s="687"/>
      <c r="D4" s="687"/>
      <c r="E4" s="687"/>
      <c r="F4" s="687"/>
      <c r="G4" s="351"/>
      <c r="H4" s="172"/>
      <c r="I4" s="172"/>
      <c r="J4" s="172"/>
      <c r="K4" s="351"/>
      <c r="L4" s="369"/>
      <c r="M4" s="172"/>
      <c r="N4" s="172"/>
      <c r="O4" s="172"/>
      <c r="P4" s="351"/>
      <c r="Q4" s="369"/>
      <c r="R4" s="172"/>
      <c r="S4" s="172"/>
      <c r="T4" s="172"/>
      <c r="U4" s="351"/>
      <c r="V4" s="377"/>
    </row>
    <row r="5" spans="1:22" ht="18">
      <c r="A5" s="759">
        <v>1</v>
      </c>
      <c r="B5" s="755" t="s">
        <v>58</v>
      </c>
      <c r="C5" s="60" t="s">
        <v>71</v>
      </c>
      <c r="D5" s="121"/>
      <c r="E5" s="121"/>
      <c r="F5" s="121"/>
      <c r="G5" s="352"/>
      <c r="H5" s="121"/>
      <c r="I5" s="356">
        <v>43.1</v>
      </c>
      <c r="J5" s="357"/>
      <c r="K5" s="358">
        <f>SUM(H5:J5)</f>
        <v>43.1</v>
      </c>
      <c r="L5" s="370">
        <f>G5+K5</f>
        <v>43.1</v>
      </c>
      <c r="M5" s="357"/>
      <c r="N5" s="359"/>
      <c r="O5" s="359"/>
      <c r="P5" s="360"/>
      <c r="Q5" s="374">
        <f>L5+P5</f>
        <v>43.1</v>
      </c>
      <c r="R5" s="359"/>
      <c r="S5" s="359"/>
      <c r="T5" s="359"/>
      <c r="U5" s="360"/>
      <c r="V5" s="374">
        <f>Q5+U5</f>
        <v>43.1</v>
      </c>
    </row>
    <row r="6" spans="1:22" ht="15">
      <c r="A6" s="760"/>
      <c r="B6" s="756"/>
      <c r="C6" s="120" t="s">
        <v>11</v>
      </c>
      <c r="D6" s="121"/>
      <c r="E6" s="121"/>
      <c r="F6" s="121"/>
      <c r="G6" s="352"/>
      <c r="H6" s="121"/>
      <c r="I6" s="123">
        <v>2828.64</v>
      </c>
      <c r="J6" s="121"/>
      <c r="K6" s="352">
        <f>SUM(H6:J6)</f>
        <v>2828.64</v>
      </c>
      <c r="L6" s="371">
        <f aca="true" t="shared" si="0" ref="L6:L21">G6+K6</f>
        <v>2828.64</v>
      </c>
      <c r="M6" s="121"/>
      <c r="N6" s="53"/>
      <c r="O6" s="53"/>
      <c r="P6" s="354"/>
      <c r="Q6" s="375">
        <f aca="true" t="shared" si="1" ref="Q6:Q21">L6+P6</f>
        <v>2828.64</v>
      </c>
      <c r="R6" s="53"/>
      <c r="S6" s="53"/>
      <c r="T6" s="53"/>
      <c r="U6" s="355"/>
      <c r="V6" s="375">
        <f aca="true" t="shared" si="2" ref="V6:V24">Q6+U6</f>
        <v>2828.64</v>
      </c>
    </row>
    <row r="7" spans="1:22" ht="15">
      <c r="A7" s="759">
        <v>2</v>
      </c>
      <c r="B7" s="755" t="s">
        <v>22</v>
      </c>
      <c r="C7" s="120" t="s">
        <v>18</v>
      </c>
      <c r="D7" s="356">
        <v>2.5</v>
      </c>
      <c r="E7" s="357"/>
      <c r="F7" s="357"/>
      <c r="G7" s="358">
        <f>SUM(D7:F7)</f>
        <v>2.5</v>
      </c>
      <c r="H7" s="357"/>
      <c r="I7" s="357"/>
      <c r="J7" s="356"/>
      <c r="K7" s="358"/>
      <c r="L7" s="370">
        <f t="shared" si="0"/>
        <v>2.5</v>
      </c>
      <c r="M7" s="356"/>
      <c r="N7" s="361"/>
      <c r="O7" s="359"/>
      <c r="P7" s="360"/>
      <c r="Q7" s="374">
        <f t="shared" si="1"/>
        <v>2.5</v>
      </c>
      <c r="R7" s="359"/>
      <c r="S7" s="359"/>
      <c r="T7" s="359"/>
      <c r="U7" s="360"/>
      <c r="V7" s="374">
        <f t="shared" si="2"/>
        <v>2.5</v>
      </c>
    </row>
    <row r="8" spans="1:22" ht="15">
      <c r="A8" s="760"/>
      <c r="B8" s="756"/>
      <c r="C8" s="120" t="s">
        <v>11</v>
      </c>
      <c r="D8" s="123">
        <v>58.86</v>
      </c>
      <c r="E8" s="121"/>
      <c r="F8" s="121"/>
      <c r="G8" s="352">
        <f aca="true" t="shared" si="3" ref="G8:G21">SUM(D8:F8)</f>
        <v>58.86</v>
      </c>
      <c r="H8" s="121"/>
      <c r="I8" s="121"/>
      <c r="J8" s="122"/>
      <c r="K8" s="352"/>
      <c r="L8" s="371">
        <f t="shared" si="0"/>
        <v>58.86</v>
      </c>
      <c r="M8" s="122"/>
      <c r="N8" s="54"/>
      <c r="O8" s="53"/>
      <c r="P8" s="354"/>
      <c r="Q8" s="375">
        <f t="shared" si="1"/>
        <v>58.86</v>
      </c>
      <c r="R8" s="53"/>
      <c r="S8" s="53"/>
      <c r="T8" s="53"/>
      <c r="U8" s="355"/>
      <c r="V8" s="375">
        <f t="shared" si="2"/>
        <v>58.86</v>
      </c>
    </row>
    <row r="9" spans="1:22" ht="15">
      <c r="A9" s="759">
        <v>3</v>
      </c>
      <c r="B9" s="757" t="s">
        <v>43</v>
      </c>
      <c r="C9" s="120" t="s">
        <v>12</v>
      </c>
      <c r="D9" s="362">
        <v>1</v>
      </c>
      <c r="E9" s="363"/>
      <c r="F9" s="363"/>
      <c r="G9" s="364">
        <f t="shared" si="3"/>
        <v>1</v>
      </c>
      <c r="H9" s="363"/>
      <c r="I9" s="363"/>
      <c r="J9" s="362"/>
      <c r="K9" s="364"/>
      <c r="L9" s="372">
        <f t="shared" si="0"/>
        <v>1</v>
      </c>
      <c r="M9" s="362"/>
      <c r="N9" s="365"/>
      <c r="O9" s="366"/>
      <c r="P9" s="367"/>
      <c r="Q9" s="376">
        <f t="shared" si="1"/>
        <v>1</v>
      </c>
      <c r="R9" s="366"/>
      <c r="S9" s="366">
        <v>1</v>
      </c>
      <c r="T9" s="366"/>
      <c r="U9" s="367">
        <f aca="true" t="shared" si="4" ref="U9:U16">SUM(R9:T9)</f>
        <v>1</v>
      </c>
      <c r="V9" s="376">
        <f t="shared" si="2"/>
        <v>2</v>
      </c>
    </row>
    <row r="10" spans="1:22" ht="15">
      <c r="A10" s="760"/>
      <c r="B10" s="758"/>
      <c r="C10" s="120" t="s">
        <v>11</v>
      </c>
      <c r="D10" s="123">
        <v>423.11</v>
      </c>
      <c r="E10" s="121"/>
      <c r="F10" s="121"/>
      <c r="G10" s="352">
        <f t="shared" si="3"/>
        <v>423.11</v>
      </c>
      <c r="H10" s="121"/>
      <c r="I10" s="121"/>
      <c r="J10" s="122"/>
      <c r="K10" s="352"/>
      <c r="L10" s="371">
        <f t="shared" si="0"/>
        <v>423.11</v>
      </c>
      <c r="M10" s="122"/>
      <c r="N10" s="54"/>
      <c r="O10" s="53"/>
      <c r="P10" s="354"/>
      <c r="Q10" s="375">
        <f t="shared" si="1"/>
        <v>423.11</v>
      </c>
      <c r="R10" s="53"/>
      <c r="S10" s="53">
        <v>9.15</v>
      </c>
      <c r="T10" s="53"/>
      <c r="U10" s="355">
        <f t="shared" si="4"/>
        <v>9.15</v>
      </c>
      <c r="V10" s="375">
        <f t="shared" si="2"/>
        <v>432.26</v>
      </c>
    </row>
    <row r="11" spans="1:22" ht="15">
      <c r="A11" s="759">
        <v>4</v>
      </c>
      <c r="B11" s="755" t="s">
        <v>28</v>
      </c>
      <c r="C11" s="120" t="s">
        <v>12</v>
      </c>
      <c r="D11" s="121"/>
      <c r="E11" s="362">
        <v>1</v>
      </c>
      <c r="F11" s="363"/>
      <c r="G11" s="364">
        <f t="shared" si="3"/>
        <v>1</v>
      </c>
      <c r="H11" s="363"/>
      <c r="I11" s="363"/>
      <c r="J11" s="362"/>
      <c r="K11" s="364"/>
      <c r="L11" s="372">
        <f t="shared" si="0"/>
        <v>1</v>
      </c>
      <c r="M11" s="362"/>
      <c r="N11" s="365"/>
      <c r="O11" s="366"/>
      <c r="P11" s="367"/>
      <c r="Q11" s="376">
        <f t="shared" si="1"/>
        <v>1</v>
      </c>
      <c r="R11" s="366"/>
      <c r="S11" s="366"/>
      <c r="T11" s="366"/>
      <c r="U11" s="367"/>
      <c r="V11" s="376">
        <f t="shared" si="2"/>
        <v>1</v>
      </c>
    </row>
    <row r="12" spans="1:22" ht="15">
      <c r="A12" s="760"/>
      <c r="B12" s="756"/>
      <c r="C12" s="120" t="s">
        <v>11</v>
      </c>
      <c r="D12" s="121"/>
      <c r="E12" s="123">
        <v>458.47</v>
      </c>
      <c r="F12" s="121"/>
      <c r="G12" s="352">
        <f t="shared" si="3"/>
        <v>458.47</v>
      </c>
      <c r="H12" s="121"/>
      <c r="I12" s="121"/>
      <c r="J12" s="122"/>
      <c r="K12" s="352"/>
      <c r="L12" s="371">
        <f t="shared" si="0"/>
        <v>458.47</v>
      </c>
      <c r="M12" s="122"/>
      <c r="N12" s="54"/>
      <c r="O12" s="53"/>
      <c r="P12" s="354"/>
      <c r="Q12" s="375">
        <f t="shared" si="1"/>
        <v>458.47</v>
      </c>
      <c r="R12" s="53"/>
      <c r="S12" s="53"/>
      <c r="T12" s="53"/>
      <c r="U12" s="355"/>
      <c r="V12" s="375">
        <f t="shared" si="2"/>
        <v>458.47</v>
      </c>
    </row>
    <row r="13" spans="1:22" ht="15">
      <c r="A13" s="759">
        <v>5</v>
      </c>
      <c r="B13" s="755" t="s">
        <v>24</v>
      </c>
      <c r="C13" s="120" t="s">
        <v>12</v>
      </c>
      <c r="D13" s="121"/>
      <c r="E13" s="123"/>
      <c r="F13" s="121"/>
      <c r="G13" s="352"/>
      <c r="H13" s="121"/>
      <c r="I13" s="121"/>
      <c r="J13" s="362">
        <v>5</v>
      </c>
      <c r="K13" s="364">
        <f>SUM(H13:J13)</f>
        <v>5</v>
      </c>
      <c r="L13" s="372">
        <f t="shared" si="0"/>
        <v>5</v>
      </c>
      <c r="M13" s="362"/>
      <c r="N13" s="365"/>
      <c r="O13" s="366"/>
      <c r="P13" s="367"/>
      <c r="Q13" s="376">
        <f t="shared" si="1"/>
        <v>5</v>
      </c>
      <c r="R13" s="366"/>
      <c r="S13" s="366"/>
      <c r="T13" s="366"/>
      <c r="U13" s="367"/>
      <c r="V13" s="376">
        <f t="shared" si="2"/>
        <v>5</v>
      </c>
    </row>
    <row r="14" spans="1:22" ht="15">
      <c r="A14" s="760"/>
      <c r="B14" s="756"/>
      <c r="C14" s="120" t="s">
        <v>11</v>
      </c>
      <c r="D14" s="121"/>
      <c r="E14" s="123"/>
      <c r="F14" s="121"/>
      <c r="G14" s="352"/>
      <c r="H14" s="121"/>
      <c r="I14" s="121"/>
      <c r="J14" s="122">
        <v>3332.24</v>
      </c>
      <c r="K14" s="352">
        <f>SUM(H14:J14)</f>
        <v>3332.24</v>
      </c>
      <c r="L14" s="371">
        <f t="shared" si="0"/>
        <v>3332.24</v>
      </c>
      <c r="M14" s="122"/>
      <c r="N14" s="54"/>
      <c r="O14" s="53"/>
      <c r="P14" s="354"/>
      <c r="Q14" s="375">
        <f t="shared" si="1"/>
        <v>3332.24</v>
      </c>
      <c r="R14" s="53"/>
      <c r="S14" s="53"/>
      <c r="T14" s="53"/>
      <c r="U14" s="355"/>
      <c r="V14" s="375">
        <f t="shared" si="2"/>
        <v>3332.24</v>
      </c>
    </row>
    <row r="15" spans="1:22" ht="15">
      <c r="A15" s="759">
        <v>6</v>
      </c>
      <c r="B15" s="755" t="s">
        <v>32</v>
      </c>
      <c r="C15" s="120" t="s">
        <v>12</v>
      </c>
      <c r="D15" s="121"/>
      <c r="E15" s="123"/>
      <c r="F15" s="121"/>
      <c r="G15" s="352"/>
      <c r="H15" s="121"/>
      <c r="I15" s="121"/>
      <c r="J15" s="122"/>
      <c r="K15" s="352"/>
      <c r="L15" s="371"/>
      <c r="M15" s="362">
        <v>1</v>
      </c>
      <c r="N15" s="365"/>
      <c r="O15" s="366"/>
      <c r="P15" s="367">
        <f>SUM(M15:O15)</f>
        <v>1</v>
      </c>
      <c r="Q15" s="376">
        <f t="shared" si="1"/>
        <v>1</v>
      </c>
      <c r="R15" s="366">
        <v>2</v>
      </c>
      <c r="S15" s="366"/>
      <c r="T15" s="366"/>
      <c r="U15" s="367">
        <f t="shared" si="4"/>
        <v>2</v>
      </c>
      <c r="V15" s="376">
        <f t="shared" si="2"/>
        <v>3</v>
      </c>
    </row>
    <row r="16" spans="1:22" ht="15">
      <c r="A16" s="760"/>
      <c r="B16" s="756"/>
      <c r="C16" s="120" t="s">
        <v>11</v>
      </c>
      <c r="D16" s="121"/>
      <c r="E16" s="123"/>
      <c r="F16" s="121"/>
      <c r="G16" s="352"/>
      <c r="H16" s="121"/>
      <c r="I16" s="121"/>
      <c r="J16" s="122"/>
      <c r="K16" s="352"/>
      <c r="L16" s="371"/>
      <c r="M16" s="122">
        <v>2209.83</v>
      </c>
      <c r="N16" s="54"/>
      <c r="O16" s="53"/>
      <c r="P16" s="354">
        <f>SUM(M16:O16)</f>
        <v>2209.83</v>
      </c>
      <c r="Q16" s="375">
        <f t="shared" si="1"/>
        <v>2209.83</v>
      </c>
      <c r="R16" s="53">
        <v>364.41</v>
      </c>
      <c r="S16" s="53"/>
      <c r="T16" s="53"/>
      <c r="U16" s="355">
        <f t="shared" si="4"/>
        <v>364.41</v>
      </c>
      <c r="V16" s="375">
        <f t="shared" si="2"/>
        <v>2574.24</v>
      </c>
    </row>
    <row r="17" spans="1:22" ht="15">
      <c r="A17" s="759">
        <v>7</v>
      </c>
      <c r="B17" s="755" t="s">
        <v>41</v>
      </c>
      <c r="C17" s="120" t="s">
        <v>12</v>
      </c>
      <c r="D17" s="121"/>
      <c r="E17" s="123"/>
      <c r="F17" s="121"/>
      <c r="G17" s="352"/>
      <c r="H17" s="121"/>
      <c r="I17" s="121"/>
      <c r="J17" s="122"/>
      <c r="K17" s="352"/>
      <c r="L17" s="371"/>
      <c r="M17" s="362">
        <v>6</v>
      </c>
      <c r="N17" s="365"/>
      <c r="O17" s="366"/>
      <c r="P17" s="367">
        <f>SUM(M17:O17)</f>
        <v>6</v>
      </c>
      <c r="Q17" s="376">
        <f t="shared" si="1"/>
        <v>6</v>
      </c>
      <c r="R17" s="366"/>
      <c r="S17" s="366"/>
      <c r="T17" s="366"/>
      <c r="U17" s="367"/>
      <c r="V17" s="376">
        <f t="shared" si="2"/>
        <v>6</v>
      </c>
    </row>
    <row r="18" spans="1:22" ht="15">
      <c r="A18" s="760"/>
      <c r="B18" s="756"/>
      <c r="C18" s="120" t="s">
        <v>11</v>
      </c>
      <c r="D18" s="121"/>
      <c r="E18" s="123"/>
      <c r="F18" s="121"/>
      <c r="G18" s="352"/>
      <c r="H18" s="121"/>
      <c r="I18" s="121"/>
      <c r="J18" s="122"/>
      <c r="K18" s="352"/>
      <c r="L18" s="371"/>
      <c r="M18" s="122">
        <v>71.19</v>
      </c>
      <c r="N18" s="54"/>
      <c r="O18" s="53"/>
      <c r="P18" s="354">
        <f>SUM(M18:O18)</f>
        <v>71.19</v>
      </c>
      <c r="Q18" s="375">
        <f t="shared" si="1"/>
        <v>71.19</v>
      </c>
      <c r="R18" s="53"/>
      <c r="S18" s="53"/>
      <c r="T18" s="53"/>
      <c r="U18" s="355"/>
      <c r="V18" s="375">
        <f t="shared" si="2"/>
        <v>71.19</v>
      </c>
    </row>
    <row r="19" spans="1:22" ht="18">
      <c r="A19" s="671">
        <v>8</v>
      </c>
      <c r="B19" s="673" t="s">
        <v>70</v>
      </c>
      <c r="C19" s="60" t="s">
        <v>71</v>
      </c>
      <c r="D19" s="180">
        <v>18</v>
      </c>
      <c r="E19" s="179"/>
      <c r="F19" s="179"/>
      <c r="G19" s="364">
        <f t="shared" si="3"/>
        <v>18</v>
      </c>
      <c r="H19" s="179"/>
      <c r="I19" s="180"/>
      <c r="J19" s="179"/>
      <c r="K19" s="364"/>
      <c r="L19" s="372">
        <f t="shared" si="0"/>
        <v>18</v>
      </c>
      <c r="M19" s="179"/>
      <c r="N19" s="182"/>
      <c r="O19" s="182"/>
      <c r="P19" s="367"/>
      <c r="Q19" s="376">
        <f t="shared" si="1"/>
        <v>18</v>
      </c>
      <c r="R19" s="182"/>
      <c r="S19" s="182"/>
      <c r="T19" s="182"/>
      <c r="U19" s="367"/>
      <c r="V19" s="376">
        <f t="shared" si="2"/>
        <v>18</v>
      </c>
    </row>
    <row r="20" spans="1:22" ht="15">
      <c r="A20" s="672"/>
      <c r="B20" s="674"/>
      <c r="C20" s="63" t="s">
        <v>11</v>
      </c>
      <c r="D20" s="25">
        <v>534.6</v>
      </c>
      <c r="E20" s="61"/>
      <c r="F20" s="61"/>
      <c r="G20" s="352">
        <f t="shared" si="3"/>
        <v>534.6</v>
      </c>
      <c r="H20" s="61"/>
      <c r="I20" s="25"/>
      <c r="J20" s="61"/>
      <c r="K20" s="352"/>
      <c r="L20" s="371">
        <f t="shared" si="0"/>
        <v>534.6</v>
      </c>
      <c r="M20" s="61"/>
      <c r="N20" s="27"/>
      <c r="O20" s="27"/>
      <c r="P20" s="354"/>
      <c r="Q20" s="375">
        <f t="shared" si="1"/>
        <v>534.6</v>
      </c>
      <c r="R20" s="27"/>
      <c r="S20" s="27"/>
      <c r="T20" s="27"/>
      <c r="U20" s="355"/>
      <c r="V20" s="375">
        <f t="shared" si="2"/>
        <v>534.6</v>
      </c>
    </row>
    <row r="21" spans="1:22" ht="15">
      <c r="A21" s="3"/>
      <c r="B21" s="168" t="s">
        <v>65</v>
      </c>
      <c r="C21" s="60" t="s">
        <v>11</v>
      </c>
      <c r="D21" s="25">
        <v>41.75</v>
      </c>
      <c r="E21" s="61"/>
      <c r="F21" s="61"/>
      <c r="G21" s="352">
        <f t="shared" si="3"/>
        <v>41.75</v>
      </c>
      <c r="H21" s="61"/>
      <c r="I21" s="25"/>
      <c r="J21" s="61"/>
      <c r="K21" s="352"/>
      <c r="L21" s="371">
        <f t="shared" si="0"/>
        <v>41.75</v>
      </c>
      <c r="M21" s="61">
        <v>89.34</v>
      </c>
      <c r="N21" s="27"/>
      <c r="O21" s="27"/>
      <c r="P21" s="354">
        <f>SUM(M21:O21)</f>
        <v>89.34</v>
      </c>
      <c r="Q21" s="375">
        <f t="shared" si="1"/>
        <v>131.09</v>
      </c>
      <c r="R21" s="27"/>
      <c r="S21" s="27"/>
      <c r="T21" s="91">
        <v>86</v>
      </c>
      <c r="U21" s="354">
        <f>SUM(R21:T21)</f>
        <v>86</v>
      </c>
      <c r="V21" s="375">
        <f t="shared" si="2"/>
        <v>217.09</v>
      </c>
    </row>
    <row r="22" spans="1:22" ht="15">
      <c r="A22" s="694" t="s">
        <v>79</v>
      </c>
      <c r="B22" s="695"/>
      <c r="C22" s="695"/>
      <c r="D22" s="695"/>
      <c r="E22" s="695"/>
      <c r="F22" s="695"/>
      <c r="G22" s="353"/>
      <c r="H22" s="173"/>
      <c r="I22" s="173"/>
      <c r="J22" s="173"/>
      <c r="K22" s="353"/>
      <c r="L22" s="373"/>
      <c r="M22" s="173"/>
      <c r="N22" s="173"/>
      <c r="O22" s="173"/>
      <c r="P22" s="353"/>
      <c r="Q22" s="373"/>
      <c r="R22" s="173"/>
      <c r="S22" s="173"/>
      <c r="T22" s="173"/>
      <c r="U22" s="353"/>
      <c r="V22" s="378"/>
    </row>
    <row r="23" spans="1:22" ht="15">
      <c r="A23" s="701">
        <v>1</v>
      </c>
      <c r="B23" s="702" t="s">
        <v>80</v>
      </c>
      <c r="C23" s="60" t="s">
        <v>64</v>
      </c>
      <c r="D23" s="25"/>
      <c r="E23" s="61"/>
      <c r="F23" s="61"/>
      <c r="G23" s="352"/>
      <c r="H23" s="61"/>
      <c r="I23" s="25"/>
      <c r="J23" s="61"/>
      <c r="K23" s="352"/>
      <c r="L23" s="371"/>
      <c r="M23" s="61"/>
      <c r="N23" s="27"/>
      <c r="O23" s="27">
        <v>362.65</v>
      </c>
      <c r="P23" s="354">
        <f>SUM(M23:O23)</f>
        <v>362.65</v>
      </c>
      <c r="Q23" s="375">
        <f>L23+P23</f>
        <v>362.65</v>
      </c>
      <c r="R23" s="27"/>
      <c r="S23" s="27"/>
      <c r="T23" s="27"/>
      <c r="U23" s="355"/>
      <c r="V23" s="375">
        <f t="shared" si="2"/>
        <v>362.65</v>
      </c>
    </row>
    <row r="24" spans="1:22" ht="15">
      <c r="A24" s="701"/>
      <c r="B24" s="702"/>
      <c r="C24" s="60" t="s">
        <v>11</v>
      </c>
      <c r="D24" s="25"/>
      <c r="E24" s="61"/>
      <c r="F24" s="61"/>
      <c r="G24" s="352"/>
      <c r="H24" s="61"/>
      <c r="I24" s="25"/>
      <c r="J24" s="61"/>
      <c r="K24" s="352"/>
      <c r="L24" s="371"/>
      <c r="M24" s="61"/>
      <c r="N24" s="27"/>
      <c r="O24" s="91">
        <v>170688</v>
      </c>
      <c r="P24" s="354">
        <f>SUM(M24:O24)</f>
        <v>170688</v>
      </c>
      <c r="Q24" s="375">
        <f>L24+P24</f>
        <v>170688</v>
      </c>
      <c r="R24" s="27"/>
      <c r="S24" s="27"/>
      <c r="T24" s="27"/>
      <c r="U24" s="355"/>
      <c r="V24" s="375">
        <f t="shared" si="2"/>
        <v>170688</v>
      </c>
    </row>
    <row r="25" spans="1:22" ht="14.25">
      <c r="A25" s="11"/>
      <c r="B25" s="577" t="s">
        <v>13</v>
      </c>
      <c r="C25" s="578" t="s">
        <v>11</v>
      </c>
      <c r="D25" s="579">
        <f>D6+D8+D10+D12+D14+D16+D20+D21+D18+D24</f>
        <v>1058.3200000000002</v>
      </c>
      <c r="E25" s="579">
        <f>E6+E8+E10+E12+E14+E16+E20+E21+E18+E24</f>
        <v>458.47</v>
      </c>
      <c r="F25" s="579"/>
      <c r="G25" s="580">
        <f>SUM(D25:F25)</f>
        <v>1516.7900000000002</v>
      </c>
      <c r="H25" s="579"/>
      <c r="I25" s="579">
        <f>I6+I8+I10+I12+I14+I16+I20+I21+I18+I24</f>
        <v>2828.64</v>
      </c>
      <c r="J25" s="579">
        <f>J6+J8+J10+J12+J14+J16+J20+J21+J18+J24</f>
        <v>3332.24</v>
      </c>
      <c r="K25" s="580">
        <f>SUM(H25:J25)</f>
        <v>6160.879999999999</v>
      </c>
      <c r="L25" s="581">
        <f>G25+K25</f>
        <v>7677.669999999999</v>
      </c>
      <c r="M25" s="579">
        <f>M6+M8+M10+M12+M14+M16+M20+M21+M18+M24</f>
        <v>2370.36</v>
      </c>
      <c r="N25" s="579"/>
      <c r="O25" s="579">
        <f>O6+O8+O10+O12+O14+O16+O20+O21+O18+O24</f>
        <v>170688</v>
      </c>
      <c r="P25" s="580">
        <f>SUM(M25:O25)</f>
        <v>173058.36</v>
      </c>
      <c r="Q25" s="582">
        <f>L25+P25</f>
        <v>180736.03</v>
      </c>
      <c r="R25" s="579">
        <f>R6+R8+R10+R12+R14+R16+R20+R21+R18+R24</f>
        <v>364.41</v>
      </c>
      <c r="S25" s="579">
        <f>S6+S8+S10+S12+S14+S16+S20+S21+S18+S24</f>
        <v>9.15</v>
      </c>
      <c r="T25" s="579">
        <f>T6+T8+T10+T12+T14+T16+T20+T21+T18+T24</f>
        <v>86</v>
      </c>
      <c r="U25" s="580">
        <f>SUM(R25:T25)</f>
        <v>459.56</v>
      </c>
      <c r="V25" s="583">
        <f>Q25+U25</f>
        <v>181195.59</v>
      </c>
    </row>
  </sheetData>
  <sheetProtection/>
  <mergeCells count="25">
    <mergeCell ref="A1:V1"/>
    <mergeCell ref="D2:V2"/>
    <mergeCell ref="A4:F4"/>
    <mergeCell ref="A22:F22"/>
    <mergeCell ref="C2:C3"/>
    <mergeCell ref="A13:A14"/>
    <mergeCell ref="B13:B14"/>
    <mergeCell ref="A5:A6"/>
    <mergeCell ref="B5:B6"/>
    <mergeCell ref="A7:A8"/>
    <mergeCell ref="A23:A24"/>
    <mergeCell ref="B23:B24"/>
    <mergeCell ref="A17:A18"/>
    <mergeCell ref="B17:B18"/>
    <mergeCell ref="A19:A20"/>
    <mergeCell ref="B19:B20"/>
    <mergeCell ref="B15:B16"/>
    <mergeCell ref="B9:B10"/>
    <mergeCell ref="B11:B12"/>
    <mergeCell ref="A9:A10"/>
    <mergeCell ref="A15:A16"/>
    <mergeCell ref="A2:A3"/>
    <mergeCell ref="B2:B3"/>
    <mergeCell ref="B7:B8"/>
    <mergeCell ref="A11:A1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1"/>
  <sheetViews>
    <sheetView zoomScale="70" zoomScaleNormal="70" zoomScalePageLayoutView="0" workbookViewId="0" topLeftCell="A1">
      <selection activeCell="T21" sqref="T21"/>
    </sheetView>
  </sheetViews>
  <sheetFormatPr defaultColWidth="8.796875" defaultRowHeight="14.25"/>
  <cols>
    <col min="1" max="1" width="4.3984375" style="0" customWidth="1"/>
    <col min="2" max="2" width="26.8984375" style="0" customWidth="1"/>
    <col min="3" max="3" width="5.3984375" style="0" customWidth="1"/>
    <col min="4" max="4" width="6.5" style="0" bestFit="1" customWidth="1"/>
    <col min="5" max="5" width="7.19921875" style="0" customWidth="1"/>
    <col min="6" max="6" width="5.09765625" style="0" bestFit="1" customWidth="1"/>
    <col min="7" max="7" width="8.19921875" style="0" customWidth="1"/>
    <col min="8" max="8" width="6.59765625" style="0" bestFit="1" customWidth="1"/>
    <col min="9" max="9" width="5.19921875" style="0" bestFit="1" customWidth="1"/>
    <col min="10" max="10" width="6.3984375" style="0" bestFit="1" customWidth="1"/>
    <col min="12" max="12" width="9.19921875" style="0" customWidth="1"/>
    <col min="13" max="13" width="6.19921875" style="0" bestFit="1" customWidth="1"/>
    <col min="14" max="14" width="6.5" style="0" bestFit="1" customWidth="1"/>
    <col min="15" max="15" width="8.3984375" style="0" bestFit="1" customWidth="1"/>
    <col min="16" max="16" width="9.5" style="0" customWidth="1"/>
    <col min="18" max="18" width="7.59765625" style="0" bestFit="1" customWidth="1"/>
    <col min="19" max="19" width="8.3984375" style="0" bestFit="1" customWidth="1"/>
    <col min="20" max="20" width="7.5" style="0" bestFit="1" customWidth="1"/>
    <col min="21" max="21" width="9.69921875" style="0" customWidth="1"/>
  </cols>
  <sheetData>
    <row r="1" spans="1:22" ht="20.25">
      <c r="A1" s="675" t="s">
        <v>103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.75" thickBot="1">
      <c r="A3" s="682"/>
      <c r="B3" s="682"/>
      <c r="C3" s="682"/>
      <c r="D3" s="1" t="s">
        <v>46</v>
      </c>
      <c r="E3" s="1" t="s">
        <v>47</v>
      </c>
      <c r="F3" s="1" t="s">
        <v>48</v>
      </c>
      <c r="G3" s="183" t="s">
        <v>4</v>
      </c>
      <c r="H3" s="1" t="s">
        <v>49</v>
      </c>
      <c r="I3" s="1" t="s">
        <v>50</v>
      </c>
      <c r="J3" s="1" t="s">
        <v>51</v>
      </c>
      <c r="K3" s="183" t="s">
        <v>5</v>
      </c>
      <c r="L3" s="185" t="s">
        <v>6</v>
      </c>
      <c r="M3" s="1" t="s">
        <v>52</v>
      </c>
      <c r="N3" s="1" t="s">
        <v>53</v>
      </c>
      <c r="O3" s="1" t="s">
        <v>54</v>
      </c>
      <c r="P3" s="183" t="s">
        <v>7</v>
      </c>
      <c r="Q3" s="185" t="s">
        <v>8</v>
      </c>
      <c r="R3" s="1" t="s">
        <v>55</v>
      </c>
      <c r="S3" s="1" t="s">
        <v>56</v>
      </c>
      <c r="T3" s="1" t="s">
        <v>57</v>
      </c>
      <c r="U3" s="183" t="s">
        <v>9</v>
      </c>
      <c r="V3" s="185" t="s">
        <v>10</v>
      </c>
    </row>
    <row r="4" spans="1:22" ht="15">
      <c r="A4" s="687" t="s">
        <v>86</v>
      </c>
      <c r="B4" s="687"/>
      <c r="C4" s="687"/>
      <c r="D4" s="687"/>
      <c r="E4" s="687"/>
      <c r="F4" s="687"/>
      <c r="G4" s="184"/>
      <c r="H4" s="2"/>
      <c r="I4" s="2"/>
      <c r="J4" s="2"/>
      <c r="K4" s="184"/>
      <c r="L4" s="186"/>
      <c r="M4" s="2"/>
      <c r="N4" s="2"/>
      <c r="O4" s="2"/>
      <c r="P4" s="184"/>
      <c r="Q4" s="186"/>
      <c r="R4" s="2"/>
      <c r="S4" s="2"/>
      <c r="T4" s="2"/>
      <c r="U4" s="184"/>
      <c r="V4" s="186"/>
    </row>
    <row r="5" spans="1:22" ht="15">
      <c r="A5" s="761">
        <v>1</v>
      </c>
      <c r="B5" s="765" t="s">
        <v>25</v>
      </c>
      <c r="C5" s="124" t="s">
        <v>12</v>
      </c>
      <c r="D5" s="125"/>
      <c r="E5" s="125"/>
      <c r="F5" s="125"/>
      <c r="G5" s="381"/>
      <c r="H5" s="126">
        <v>1</v>
      </c>
      <c r="I5" s="125"/>
      <c r="J5" s="125"/>
      <c r="K5" s="382">
        <f aca="true" t="shared" si="0" ref="K5:K17">SUM(H5:J5)</f>
        <v>1</v>
      </c>
      <c r="L5" s="383">
        <f aca="true" t="shared" si="1" ref="L5:L17">G5+K5</f>
        <v>1</v>
      </c>
      <c r="M5" s="384"/>
      <c r="N5" s="385"/>
      <c r="O5" s="385"/>
      <c r="P5" s="382"/>
      <c r="Q5" s="386">
        <f aca="true" t="shared" si="2" ref="Q5:Q17">L5+P5</f>
        <v>1</v>
      </c>
      <c r="R5" s="385"/>
      <c r="S5" s="385"/>
      <c r="T5" s="385"/>
      <c r="U5" s="382"/>
      <c r="V5" s="386">
        <f aca="true" t="shared" si="3" ref="V5:V20">Q5+U5</f>
        <v>1</v>
      </c>
    </row>
    <row r="6" spans="1:22" ht="15">
      <c r="A6" s="762"/>
      <c r="B6" s="766"/>
      <c r="C6" s="124" t="s">
        <v>11</v>
      </c>
      <c r="D6" s="125"/>
      <c r="E6" s="125"/>
      <c r="F6" s="125"/>
      <c r="G6" s="381"/>
      <c r="H6" s="127">
        <v>21.27</v>
      </c>
      <c r="I6" s="125"/>
      <c r="J6" s="125"/>
      <c r="K6" s="381">
        <f t="shared" si="0"/>
        <v>21.27</v>
      </c>
      <c r="L6" s="379">
        <f t="shared" si="1"/>
        <v>21.27</v>
      </c>
      <c r="M6" s="125"/>
      <c r="N6" s="24"/>
      <c r="O6" s="24"/>
      <c r="P6" s="381"/>
      <c r="Q6" s="380">
        <f t="shared" si="2"/>
        <v>21.27</v>
      </c>
      <c r="R6" s="24"/>
      <c r="S6" s="24"/>
      <c r="T6" s="24"/>
      <c r="U6" s="381"/>
      <c r="V6" s="380">
        <f t="shared" si="3"/>
        <v>21.27</v>
      </c>
    </row>
    <row r="7" spans="1:22" ht="15">
      <c r="A7" s="761">
        <v>2</v>
      </c>
      <c r="B7" s="765" t="s">
        <v>15</v>
      </c>
      <c r="C7" s="124" t="s">
        <v>12</v>
      </c>
      <c r="D7" s="125"/>
      <c r="E7" s="125"/>
      <c r="F7" s="125"/>
      <c r="G7" s="381"/>
      <c r="H7" s="126">
        <v>1</v>
      </c>
      <c r="I7" s="125"/>
      <c r="J7" s="125"/>
      <c r="K7" s="382">
        <f t="shared" si="0"/>
        <v>1</v>
      </c>
      <c r="L7" s="383">
        <f t="shared" si="1"/>
        <v>1</v>
      </c>
      <c r="M7" s="384"/>
      <c r="N7" s="385"/>
      <c r="O7" s="385"/>
      <c r="P7" s="382"/>
      <c r="Q7" s="386">
        <f t="shared" si="2"/>
        <v>1</v>
      </c>
      <c r="R7" s="385"/>
      <c r="S7" s="385"/>
      <c r="T7" s="385"/>
      <c r="U7" s="382"/>
      <c r="V7" s="386">
        <f t="shared" si="3"/>
        <v>1</v>
      </c>
    </row>
    <row r="8" spans="1:22" ht="15">
      <c r="A8" s="762"/>
      <c r="B8" s="766"/>
      <c r="C8" s="124" t="s">
        <v>11</v>
      </c>
      <c r="D8" s="125"/>
      <c r="E8" s="125"/>
      <c r="F8" s="125"/>
      <c r="G8" s="381"/>
      <c r="H8" s="127">
        <v>13.3</v>
      </c>
      <c r="I8" s="125"/>
      <c r="J8" s="125"/>
      <c r="K8" s="381">
        <f t="shared" si="0"/>
        <v>13.3</v>
      </c>
      <c r="L8" s="379">
        <f t="shared" si="1"/>
        <v>13.3</v>
      </c>
      <c r="M8" s="125"/>
      <c r="N8" s="24"/>
      <c r="O8" s="24"/>
      <c r="P8" s="381"/>
      <c r="Q8" s="380">
        <f t="shared" si="2"/>
        <v>13.3</v>
      </c>
      <c r="R8" s="24"/>
      <c r="S8" s="24"/>
      <c r="T8" s="24"/>
      <c r="U8" s="381"/>
      <c r="V8" s="380">
        <f t="shared" si="3"/>
        <v>13.3</v>
      </c>
    </row>
    <row r="9" spans="1:22" ht="15">
      <c r="A9" s="761">
        <v>3</v>
      </c>
      <c r="B9" s="765" t="s">
        <v>29</v>
      </c>
      <c r="C9" s="124" t="s">
        <v>12</v>
      </c>
      <c r="D9" s="125"/>
      <c r="E9" s="125"/>
      <c r="F9" s="125"/>
      <c r="G9" s="381"/>
      <c r="H9" s="126">
        <v>1</v>
      </c>
      <c r="I9" s="125"/>
      <c r="J9" s="125"/>
      <c r="K9" s="382">
        <f t="shared" si="0"/>
        <v>1</v>
      </c>
      <c r="L9" s="383">
        <f t="shared" si="1"/>
        <v>1</v>
      </c>
      <c r="M9" s="384"/>
      <c r="N9" s="385"/>
      <c r="O9" s="385"/>
      <c r="P9" s="382"/>
      <c r="Q9" s="386">
        <f t="shared" si="2"/>
        <v>1</v>
      </c>
      <c r="R9" s="385"/>
      <c r="S9" s="385"/>
      <c r="T9" s="385"/>
      <c r="U9" s="382"/>
      <c r="V9" s="386">
        <f t="shared" si="3"/>
        <v>1</v>
      </c>
    </row>
    <row r="10" spans="1:22" ht="15">
      <c r="A10" s="762"/>
      <c r="B10" s="766"/>
      <c r="C10" s="124" t="s">
        <v>11</v>
      </c>
      <c r="D10" s="125"/>
      <c r="E10" s="125"/>
      <c r="F10" s="125"/>
      <c r="G10" s="381"/>
      <c r="H10" s="127">
        <v>148.3</v>
      </c>
      <c r="I10" s="125"/>
      <c r="J10" s="125"/>
      <c r="K10" s="381">
        <f t="shared" si="0"/>
        <v>148.3</v>
      </c>
      <c r="L10" s="379">
        <f t="shared" si="1"/>
        <v>148.3</v>
      </c>
      <c r="M10" s="125"/>
      <c r="N10" s="24"/>
      <c r="O10" s="24"/>
      <c r="P10" s="381"/>
      <c r="Q10" s="380">
        <f t="shared" si="2"/>
        <v>148.3</v>
      </c>
      <c r="R10" s="24"/>
      <c r="S10" s="24"/>
      <c r="T10" s="24"/>
      <c r="U10" s="381"/>
      <c r="V10" s="380">
        <f t="shared" si="3"/>
        <v>148.3</v>
      </c>
    </row>
    <row r="11" spans="1:22" ht="18">
      <c r="A11" s="761">
        <v>4</v>
      </c>
      <c r="B11" s="765" t="s">
        <v>63</v>
      </c>
      <c r="C11" s="124" t="s">
        <v>71</v>
      </c>
      <c r="D11" s="125"/>
      <c r="E11" s="125"/>
      <c r="F11" s="125"/>
      <c r="G11" s="381"/>
      <c r="H11" s="125"/>
      <c r="I11" s="126">
        <v>3</v>
      </c>
      <c r="J11" s="125"/>
      <c r="K11" s="382">
        <f t="shared" si="0"/>
        <v>3</v>
      </c>
      <c r="L11" s="383">
        <f t="shared" si="1"/>
        <v>3</v>
      </c>
      <c r="M11" s="384"/>
      <c r="N11" s="385"/>
      <c r="O11" s="385"/>
      <c r="P11" s="382"/>
      <c r="Q11" s="386">
        <f t="shared" si="2"/>
        <v>3</v>
      </c>
      <c r="R11" s="385"/>
      <c r="S11" s="385"/>
      <c r="T11" s="385"/>
      <c r="U11" s="382"/>
      <c r="V11" s="386">
        <f t="shared" si="3"/>
        <v>3</v>
      </c>
    </row>
    <row r="12" spans="1:22" ht="15">
      <c r="A12" s="762"/>
      <c r="B12" s="766"/>
      <c r="C12" s="124" t="s">
        <v>11</v>
      </c>
      <c r="D12" s="125"/>
      <c r="E12" s="125"/>
      <c r="F12" s="125"/>
      <c r="G12" s="381"/>
      <c r="H12" s="125"/>
      <c r="I12" s="127">
        <v>70.95</v>
      </c>
      <c r="J12" s="125"/>
      <c r="K12" s="381">
        <f t="shared" si="0"/>
        <v>70.95</v>
      </c>
      <c r="L12" s="379">
        <f t="shared" si="1"/>
        <v>70.95</v>
      </c>
      <c r="M12" s="125"/>
      <c r="N12" s="24"/>
      <c r="O12" s="24"/>
      <c r="P12" s="381"/>
      <c r="Q12" s="380">
        <f t="shared" si="2"/>
        <v>70.95</v>
      </c>
      <c r="R12" s="24"/>
      <c r="S12" s="24"/>
      <c r="T12" s="24"/>
      <c r="U12" s="381"/>
      <c r="V12" s="380">
        <f t="shared" si="3"/>
        <v>70.95</v>
      </c>
    </row>
    <row r="13" spans="1:22" ht="15">
      <c r="A13" s="671">
        <v>5</v>
      </c>
      <c r="B13" s="673" t="s">
        <v>41</v>
      </c>
      <c r="C13" s="60" t="s">
        <v>12</v>
      </c>
      <c r="D13" s="25"/>
      <c r="E13" s="61"/>
      <c r="F13" s="61"/>
      <c r="G13" s="381"/>
      <c r="H13" s="61"/>
      <c r="I13" s="25"/>
      <c r="J13" s="61"/>
      <c r="K13" s="381"/>
      <c r="L13" s="379"/>
      <c r="M13" s="179">
        <v>11</v>
      </c>
      <c r="N13" s="182"/>
      <c r="O13" s="182"/>
      <c r="P13" s="387">
        <f>SUM(M13:O13)</f>
        <v>11</v>
      </c>
      <c r="Q13" s="388">
        <f t="shared" si="2"/>
        <v>11</v>
      </c>
      <c r="R13" s="182"/>
      <c r="S13" s="182"/>
      <c r="T13" s="182"/>
      <c r="U13" s="387"/>
      <c r="V13" s="388">
        <f t="shared" si="3"/>
        <v>11</v>
      </c>
    </row>
    <row r="14" spans="1:22" ht="15">
      <c r="A14" s="672"/>
      <c r="B14" s="674"/>
      <c r="C14" s="63" t="s">
        <v>11</v>
      </c>
      <c r="D14" s="25"/>
      <c r="E14" s="61"/>
      <c r="F14" s="61"/>
      <c r="G14" s="381"/>
      <c r="H14" s="61"/>
      <c r="I14" s="25"/>
      <c r="J14" s="61"/>
      <c r="K14" s="381"/>
      <c r="L14" s="379"/>
      <c r="M14" s="61">
        <v>142.37</v>
      </c>
      <c r="N14" s="27"/>
      <c r="O14" s="27"/>
      <c r="P14" s="381">
        <f>SUM(M14:O14)</f>
        <v>142.37</v>
      </c>
      <c r="Q14" s="380">
        <f t="shared" si="2"/>
        <v>142.37</v>
      </c>
      <c r="R14" s="27"/>
      <c r="S14" s="27"/>
      <c r="T14" s="27"/>
      <c r="U14" s="381"/>
      <c r="V14" s="380">
        <f t="shared" si="3"/>
        <v>142.37</v>
      </c>
    </row>
    <row r="15" spans="1:22" ht="15">
      <c r="A15" s="671">
        <v>6</v>
      </c>
      <c r="B15" s="673" t="s">
        <v>35</v>
      </c>
      <c r="C15" s="175" t="s">
        <v>12</v>
      </c>
      <c r="D15" s="25"/>
      <c r="E15" s="61"/>
      <c r="F15" s="61"/>
      <c r="G15" s="381"/>
      <c r="H15" s="61"/>
      <c r="I15" s="25"/>
      <c r="J15" s="61"/>
      <c r="K15" s="381"/>
      <c r="L15" s="379"/>
      <c r="M15" s="61"/>
      <c r="N15" s="27"/>
      <c r="O15" s="27"/>
      <c r="P15" s="381"/>
      <c r="Q15" s="380"/>
      <c r="R15" s="27">
        <v>2</v>
      </c>
      <c r="S15" s="27"/>
      <c r="T15" s="27"/>
      <c r="U15" s="382">
        <f>SUM(R15:T15)</f>
        <v>2</v>
      </c>
      <c r="V15" s="386">
        <f t="shared" si="3"/>
        <v>2</v>
      </c>
    </row>
    <row r="16" spans="1:22" ht="15">
      <c r="A16" s="672"/>
      <c r="B16" s="674"/>
      <c r="C16" s="63" t="s">
        <v>11</v>
      </c>
      <c r="D16" s="25"/>
      <c r="E16" s="61"/>
      <c r="F16" s="61"/>
      <c r="G16" s="381"/>
      <c r="H16" s="61"/>
      <c r="I16" s="25"/>
      <c r="J16" s="61"/>
      <c r="K16" s="381"/>
      <c r="L16" s="379"/>
      <c r="M16" s="61"/>
      <c r="N16" s="27"/>
      <c r="O16" s="27"/>
      <c r="P16" s="381"/>
      <c r="Q16" s="380"/>
      <c r="R16" s="27">
        <v>12.54</v>
      </c>
      <c r="S16" s="27"/>
      <c r="T16" s="27"/>
      <c r="U16" s="381">
        <f>SUM(R16:T16)</f>
        <v>12.54</v>
      </c>
      <c r="V16" s="380">
        <f t="shared" si="3"/>
        <v>12.54</v>
      </c>
    </row>
    <row r="17" spans="1:22" ht="15">
      <c r="A17" s="21">
        <v>7</v>
      </c>
      <c r="B17" s="55" t="s">
        <v>65</v>
      </c>
      <c r="C17" s="60" t="s">
        <v>11</v>
      </c>
      <c r="D17" s="25"/>
      <c r="E17" s="61"/>
      <c r="F17" s="61"/>
      <c r="G17" s="381"/>
      <c r="H17" s="61"/>
      <c r="I17" s="25"/>
      <c r="J17" s="61">
        <v>146.25</v>
      </c>
      <c r="K17" s="381">
        <f t="shared" si="0"/>
        <v>146.25</v>
      </c>
      <c r="L17" s="379">
        <f t="shared" si="1"/>
        <v>146.25</v>
      </c>
      <c r="M17" s="61"/>
      <c r="N17" s="27"/>
      <c r="O17" s="27"/>
      <c r="P17" s="381"/>
      <c r="Q17" s="380">
        <f t="shared" si="2"/>
        <v>146.25</v>
      </c>
      <c r="R17" s="27"/>
      <c r="S17" s="27"/>
      <c r="T17" s="27"/>
      <c r="U17" s="381"/>
      <c r="V17" s="380">
        <f t="shared" si="3"/>
        <v>146.25</v>
      </c>
    </row>
    <row r="18" spans="1:22" ht="15">
      <c r="A18" s="695" t="s">
        <v>23</v>
      </c>
      <c r="B18" s="695"/>
      <c r="C18" s="695"/>
      <c r="D18" s="695"/>
      <c r="E18" s="695"/>
      <c r="F18" s="696"/>
      <c r="G18" s="381"/>
      <c r="H18" s="61"/>
      <c r="I18" s="25"/>
      <c r="J18" s="61"/>
      <c r="K18" s="381"/>
      <c r="L18" s="379"/>
      <c r="M18" s="61"/>
      <c r="N18" s="27"/>
      <c r="O18" s="27"/>
      <c r="P18" s="381"/>
      <c r="Q18" s="380"/>
      <c r="R18" s="27"/>
      <c r="S18" s="27"/>
      <c r="T18" s="27"/>
      <c r="U18" s="381"/>
      <c r="V18" s="380"/>
    </row>
    <row r="19" spans="1:22" ht="15">
      <c r="A19" s="763">
        <v>1</v>
      </c>
      <c r="B19" s="673" t="s">
        <v>80</v>
      </c>
      <c r="C19" s="486" t="s">
        <v>64</v>
      </c>
      <c r="D19" s="25"/>
      <c r="E19" s="61"/>
      <c r="F19" s="61"/>
      <c r="G19" s="381"/>
      <c r="H19" s="61"/>
      <c r="I19" s="25"/>
      <c r="J19" s="61"/>
      <c r="K19" s="381"/>
      <c r="L19" s="379"/>
      <c r="M19" s="61"/>
      <c r="N19" s="27"/>
      <c r="O19" s="27"/>
      <c r="P19" s="381"/>
      <c r="Q19" s="380"/>
      <c r="R19" s="27"/>
      <c r="S19" s="27">
        <v>142.2</v>
      </c>
      <c r="T19" s="27"/>
      <c r="U19" s="591">
        <f>SUM(R19:T19)</f>
        <v>142.2</v>
      </c>
      <c r="V19" s="592">
        <f t="shared" si="3"/>
        <v>142.2</v>
      </c>
    </row>
    <row r="20" spans="1:22" ht="15">
      <c r="A20" s="764"/>
      <c r="B20" s="674"/>
      <c r="C20" s="486" t="s">
        <v>11</v>
      </c>
      <c r="D20" s="25"/>
      <c r="E20" s="61"/>
      <c r="F20" s="61"/>
      <c r="G20" s="381"/>
      <c r="H20" s="61"/>
      <c r="I20" s="25"/>
      <c r="J20" s="61"/>
      <c r="K20" s="381"/>
      <c r="L20" s="379"/>
      <c r="M20" s="61"/>
      <c r="N20" s="27"/>
      <c r="O20" s="27"/>
      <c r="P20" s="381"/>
      <c r="Q20" s="380"/>
      <c r="R20" s="27"/>
      <c r="S20" s="91">
        <v>67613</v>
      </c>
      <c r="T20" s="27"/>
      <c r="U20" s="381">
        <f>SUM(R20:T20)</f>
        <v>67613</v>
      </c>
      <c r="V20" s="380">
        <f t="shared" si="3"/>
        <v>67613</v>
      </c>
    </row>
    <row r="21" spans="1:22" ht="14.25">
      <c r="A21" s="12"/>
      <c r="B21" s="584" t="s">
        <v>13</v>
      </c>
      <c r="C21" s="585" t="s">
        <v>11</v>
      </c>
      <c r="D21" s="586"/>
      <c r="E21" s="586"/>
      <c r="F21" s="586"/>
      <c r="G21" s="587"/>
      <c r="H21" s="586">
        <f>H6+H8+H10+H12+H14+H16+H17</f>
        <v>182.87</v>
      </c>
      <c r="I21" s="586">
        <f>I6+I8+I10+I12+I14+I16+I17</f>
        <v>70.95</v>
      </c>
      <c r="J21" s="586">
        <f>J6+J8+J10+J12+J14+J16+J17</f>
        <v>146.25</v>
      </c>
      <c r="K21" s="587">
        <f>SUM(H21:J21)</f>
        <v>400.07</v>
      </c>
      <c r="L21" s="588">
        <f>G21+K21</f>
        <v>400.07</v>
      </c>
      <c r="M21" s="586">
        <f>M6+M8+M10+M12+M14+M16+M17</f>
        <v>142.37</v>
      </c>
      <c r="N21" s="589"/>
      <c r="O21" s="589"/>
      <c r="P21" s="587">
        <f>SUM(M21:O21)</f>
        <v>142.37</v>
      </c>
      <c r="Q21" s="590">
        <f>L21+P21</f>
        <v>542.44</v>
      </c>
      <c r="R21" s="589">
        <f>R6+R8+R10+R12+R14+R16+R17</f>
        <v>12.54</v>
      </c>
      <c r="S21" s="589">
        <f>S6+S8+S10+S12+S14+S16+S17+S20</f>
        <v>67613</v>
      </c>
      <c r="T21" s="589"/>
      <c r="U21" s="587">
        <f>SUM(R21:T21)</f>
        <v>67625.54</v>
      </c>
      <c r="V21" s="590">
        <f>Q21+U21</f>
        <v>68167.98</v>
      </c>
    </row>
  </sheetData>
  <sheetProtection/>
  <mergeCells count="21">
    <mergeCell ref="A1:V1"/>
    <mergeCell ref="D2:V2"/>
    <mergeCell ref="B7:B8"/>
    <mergeCell ref="B9:B10"/>
    <mergeCell ref="B11:B12"/>
    <mergeCell ref="A15:A16"/>
    <mergeCell ref="B2:B3"/>
    <mergeCell ref="A7:A8"/>
    <mergeCell ref="A5:A6"/>
    <mergeCell ref="A11:A12"/>
    <mergeCell ref="A4:F4"/>
    <mergeCell ref="B15:B16"/>
    <mergeCell ref="A2:A3"/>
    <mergeCell ref="A9:A10"/>
    <mergeCell ref="C2:C3"/>
    <mergeCell ref="A18:F18"/>
    <mergeCell ref="A19:A20"/>
    <mergeCell ref="B19:B20"/>
    <mergeCell ref="B5:B6"/>
    <mergeCell ref="A13:A14"/>
    <mergeCell ref="B13:B1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"/>
  <sheetViews>
    <sheetView zoomScale="70" zoomScaleNormal="70" zoomScalePageLayoutView="0" workbookViewId="0" topLeftCell="A1">
      <selection activeCell="V11" sqref="V11"/>
    </sheetView>
  </sheetViews>
  <sheetFormatPr defaultColWidth="8.796875" defaultRowHeight="14.25"/>
  <cols>
    <col min="1" max="1" width="3.59765625" style="0" customWidth="1"/>
    <col min="2" max="2" width="26.69921875" style="0" customWidth="1"/>
    <col min="3" max="3" width="4.699218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19921875" style="0" customWidth="1"/>
    <col min="8" max="8" width="6.59765625" style="0" bestFit="1" customWidth="1"/>
    <col min="9" max="9" width="6.3984375" style="0" bestFit="1" customWidth="1"/>
    <col min="10" max="10" width="7" style="0" bestFit="1" customWidth="1"/>
    <col min="11" max="11" width="8.69921875" style="0" customWidth="1"/>
    <col min="12" max="12" width="9.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69921875" style="0" customWidth="1"/>
  </cols>
  <sheetData>
    <row r="1" spans="1:22" ht="20.25">
      <c r="A1" s="675" t="s">
        <v>104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.75" thickBot="1">
      <c r="A3" s="682"/>
      <c r="B3" s="682"/>
      <c r="C3" s="682"/>
      <c r="D3" s="1" t="s">
        <v>46</v>
      </c>
      <c r="E3" s="1" t="s">
        <v>47</v>
      </c>
      <c r="F3" s="1" t="s">
        <v>48</v>
      </c>
      <c r="G3" s="183" t="s">
        <v>4</v>
      </c>
      <c r="H3" s="1" t="s">
        <v>49</v>
      </c>
      <c r="I3" s="1" t="s">
        <v>50</v>
      </c>
      <c r="J3" s="1" t="s">
        <v>51</v>
      </c>
      <c r="K3" s="183" t="s">
        <v>5</v>
      </c>
      <c r="L3" s="185" t="s">
        <v>6</v>
      </c>
      <c r="M3" s="1" t="s">
        <v>52</v>
      </c>
      <c r="N3" s="1" t="s">
        <v>53</v>
      </c>
      <c r="O3" s="1" t="s">
        <v>54</v>
      </c>
      <c r="P3" s="183" t="s">
        <v>7</v>
      </c>
      <c r="Q3" s="185" t="s">
        <v>8</v>
      </c>
      <c r="R3" s="1" t="s">
        <v>55</v>
      </c>
      <c r="S3" s="1" t="s">
        <v>56</v>
      </c>
      <c r="T3" s="1" t="s">
        <v>57</v>
      </c>
      <c r="U3" s="183" t="s">
        <v>9</v>
      </c>
      <c r="V3" s="185" t="s">
        <v>10</v>
      </c>
    </row>
    <row r="4" spans="1:22" ht="15">
      <c r="A4" s="687" t="s">
        <v>86</v>
      </c>
      <c r="B4" s="687"/>
      <c r="C4" s="687"/>
      <c r="D4" s="687"/>
      <c r="E4" s="687"/>
      <c r="F4" s="687"/>
      <c r="G4" s="184"/>
      <c r="H4" s="2"/>
      <c r="I4" s="2"/>
      <c r="J4" s="2"/>
      <c r="K4" s="184"/>
      <c r="L4" s="186"/>
      <c r="M4" s="2"/>
      <c r="N4" s="2"/>
      <c r="O4" s="2"/>
      <c r="P4" s="184"/>
      <c r="Q4" s="186"/>
      <c r="R4" s="2"/>
      <c r="S4" s="2"/>
      <c r="T4" s="2"/>
      <c r="U4" s="184"/>
      <c r="V4" s="186"/>
    </row>
    <row r="5" spans="1:22" ht="15">
      <c r="A5" s="767">
        <v>1</v>
      </c>
      <c r="B5" s="769" t="s">
        <v>21</v>
      </c>
      <c r="C5" s="128" t="s">
        <v>64</v>
      </c>
      <c r="D5" s="129"/>
      <c r="E5" s="129"/>
      <c r="F5" s="129"/>
      <c r="G5" s="389"/>
      <c r="H5" s="129"/>
      <c r="I5" s="129"/>
      <c r="J5" s="463">
        <v>3</v>
      </c>
      <c r="K5" s="469">
        <f aca="true" t="shared" si="0" ref="K5:K13">SUM(H5:J5)</f>
        <v>3</v>
      </c>
      <c r="L5" s="466">
        <f aca="true" t="shared" si="1" ref="L5:L13">G5+K5</f>
        <v>3</v>
      </c>
      <c r="M5" s="463"/>
      <c r="N5" s="465"/>
      <c r="O5" s="465"/>
      <c r="P5" s="469"/>
      <c r="Q5" s="402">
        <f aca="true" t="shared" si="2" ref="Q5:Q13">L5+P5</f>
        <v>3</v>
      </c>
      <c r="R5" s="465"/>
      <c r="S5" s="465"/>
      <c r="T5" s="465"/>
      <c r="U5" s="469"/>
      <c r="V5" s="667">
        <f aca="true" t="shared" si="3" ref="V5:V13">Q5+U5</f>
        <v>3</v>
      </c>
    </row>
    <row r="6" spans="1:22" ht="15">
      <c r="A6" s="768"/>
      <c r="B6" s="770"/>
      <c r="C6" s="128" t="s">
        <v>11</v>
      </c>
      <c r="D6" s="133"/>
      <c r="E6" s="133"/>
      <c r="F6" s="133"/>
      <c r="G6" s="389"/>
      <c r="H6" s="133"/>
      <c r="I6" s="133"/>
      <c r="J6" s="131">
        <v>1067.81</v>
      </c>
      <c r="K6" s="389">
        <f t="shared" si="0"/>
        <v>1067.81</v>
      </c>
      <c r="L6" s="390">
        <f t="shared" si="1"/>
        <v>1067.81</v>
      </c>
      <c r="M6" s="131"/>
      <c r="N6" s="28"/>
      <c r="O6" s="28"/>
      <c r="P6" s="389"/>
      <c r="Q6" s="391">
        <f t="shared" si="2"/>
        <v>1067.81</v>
      </c>
      <c r="R6" s="28"/>
      <c r="S6" s="28"/>
      <c r="T6" s="28"/>
      <c r="U6" s="389"/>
      <c r="V6" s="392">
        <f t="shared" si="3"/>
        <v>1067.81</v>
      </c>
    </row>
    <row r="7" spans="1:22" ht="15">
      <c r="A7" s="671">
        <v>2</v>
      </c>
      <c r="B7" s="673" t="s">
        <v>72</v>
      </c>
      <c r="C7" s="60" t="s">
        <v>73</v>
      </c>
      <c r="D7" s="25"/>
      <c r="E7" s="61"/>
      <c r="F7" s="61"/>
      <c r="G7" s="389"/>
      <c r="H7" s="61"/>
      <c r="I7" s="25">
        <v>1.97</v>
      </c>
      <c r="J7" s="61"/>
      <c r="K7" s="389">
        <f t="shared" si="0"/>
        <v>1.97</v>
      </c>
      <c r="L7" s="390">
        <f t="shared" si="1"/>
        <v>1.97</v>
      </c>
      <c r="M7" s="61"/>
      <c r="N7" s="27"/>
      <c r="O7" s="27"/>
      <c r="P7" s="389"/>
      <c r="Q7" s="391">
        <f t="shared" si="2"/>
        <v>1.97</v>
      </c>
      <c r="R7" s="27"/>
      <c r="S7" s="27"/>
      <c r="T7" s="27"/>
      <c r="U7" s="389"/>
      <c r="V7" s="392">
        <f t="shared" si="3"/>
        <v>1.97</v>
      </c>
    </row>
    <row r="8" spans="1:22" ht="15">
      <c r="A8" s="672"/>
      <c r="B8" s="674"/>
      <c r="C8" s="63" t="s">
        <v>11</v>
      </c>
      <c r="D8" s="25"/>
      <c r="E8" s="61"/>
      <c r="F8" s="61"/>
      <c r="G8" s="389"/>
      <c r="H8" s="61"/>
      <c r="I8" s="25">
        <v>585</v>
      </c>
      <c r="J8" s="61"/>
      <c r="K8" s="389">
        <f t="shared" si="0"/>
        <v>585</v>
      </c>
      <c r="L8" s="390">
        <f t="shared" si="1"/>
        <v>585</v>
      </c>
      <c r="M8" s="61"/>
      <c r="N8" s="27"/>
      <c r="O8" s="27"/>
      <c r="P8" s="389"/>
      <c r="Q8" s="391">
        <f t="shared" si="2"/>
        <v>585</v>
      </c>
      <c r="R8" s="27"/>
      <c r="S8" s="27"/>
      <c r="T8" s="27"/>
      <c r="U8" s="389"/>
      <c r="V8" s="392">
        <f t="shared" si="3"/>
        <v>585</v>
      </c>
    </row>
    <row r="9" spans="1:22" ht="15">
      <c r="A9" s="701">
        <v>3</v>
      </c>
      <c r="B9" s="673" t="s">
        <v>35</v>
      </c>
      <c r="C9" s="60" t="s">
        <v>12</v>
      </c>
      <c r="D9" s="25"/>
      <c r="E9" s="61"/>
      <c r="F9" s="61"/>
      <c r="G9" s="389"/>
      <c r="H9" s="61"/>
      <c r="I9" s="25"/>
      <c r="J9" s="61"/>
      <c r="K9" s="389"/>
      <c r="L9" s="390"/>
      <c r="M9" s="179">
        <v>4</v>
      </c>
      <c r="N9" s="182"/>
      <c r="O9" s="182"/>
      <c r="P9" s="469">
        <f>SUM(M9:O9)</f>
        <v>4</v>
      </c>
      <c r="Q9" s="402">
        <f t="shared" si="2"/>
        <v>4</v>
      </c>
      <c r="R9" s="182"/>
      <c r="S9" s="182"/>
      <c r="T9" s="182"/>
      <c r="U9" s="469"/>
      <c r="V9" s="667">
        <f t="shared" si="3"/>
        <v>4</v>
      </c>
    </row>
    <row r="10" spans="1:22" ht="15">
      <c r="A10" s="701"/>
      <c r="B10" s="674"/>
      <c r="C10" s="63" t="s">
        <v>11</v>
      </c>
      <c r="D10" s="25"/>
      <c r="E10" s="61"/>
      <c r="F10" s="61"/>
      <c r="G10" s="389"/>
      <c r="H10" s="61"/>
      <c r="I10" s="25"/>
      <c r="J10" s="61"/>
      <c r="K10" s="389"/>
      <c r="L10" s="390"/>
      <c r="M10" s="61">
        <v>25.08</v>
      </c>
      <c r="N10" s="27"/>
      <c r="O10" s="27"/>
      <c r="P10" s="389">
        <f>SUM(M10:O10)</f>
        <v>25.08</v>
      </c>
      <c r="Q10" s="391">
        <f t="shared" si="2"/>
        <v>25.08</v>
      </c>
      <c r="R10" s="27"/>
      <c r="S10" s="27"/>
      <c r="T10" s="27"/>
      <c r="U10" s="389"/>
      <c r="V10" s="392">
        <f t="shared" si="3"/>
        <v>25.08</v>
      </c>
    </row>
    <row r="11" spans="1:22" ht="15">
      <c r="A11" s="671">
        <v>4</v>
      </c>
      <c r="B11" s="673" t="s">
        <v>32</v>
      </c>
      <c r="C11" s="175" t="s">
        <v>12</v>
      </c>
      <c r="D11" s="25"/>
      <c r="E11" s="61"/>
      <c r="F11" s="61"/>
      <c r="G11" s="389"/>
      <c r="H11" s="61"/>
      <c r="I11" s="25"/>
      <c r="J11" s="61"/>
      <c r="K11" s="389"/>
      <c r="L11" s="390"/>
      <c r="M11" s="61"/>
      <c r="N11" s="27"/>
      <c r="O11" s="27"/>
      <c r="P11" s="389"/>
      <c r="Q11" s="391"/>
      <c r="R11" s="27">
        <v>1</v>
      </c>
      <c r="S11" s="27"/>
      <c r="T11" s="27"/>
      <c r="U11" s="469">
        <f>SUM(R11:T11)</f>
        <v>1</v>
      </c>
      <c r="V11" s="668">
        <f t="shared" si="3"/>
        <v>1</v>
      </c>
    </row>
    <row r="12" spans="1:22" ht="15">
      <c r="A12" s="672"/>
      <c r="B12" s="674"/>
      <c r="C12" s="63" t="s">
        <v>11</v>
      </c>
      <c r="D12" s="25"/>
      <c r="E12" s="61"/>
      <c r="F12" s="61"/>
      <c r="G12" s="389"/>
      <c r="H12" s="61"/>
      <c r="I12" s="25"/>
      <c r="J12" s="61"/>
      <c r="K12" s="389"/>
      <c r="L12" s="390"/>
      <c r="M12" s="61"/>
      <c r="N12" s="27"/>
      <c r="O12" s="27"/>
      <c r="P12" s="389"/>
      <c r="Q12" s="391"/>
      <c r="R12" s="27">
        <v>206.98</v>
      </c>
      <c r="S12" s="27"/>
      <c r="T12" s="27"/>
      <c r="U12" s="389">
        <f>SUM(R12:T12)</f>
        <v>206.98</v>
      </c>
      <c r="V12" s="392">
        <f t="shared" si="3"/>
        <v>206.98</v>
      </c>
    </row>
    <row r="13" spans="1:22" ht="15">
      <c r="A13" s="3">
        <v>5</v>
      </c>
      <c r="B13" s="55" t="s">
        <v>65</v>
      </c>
      <c r="C13" s="60" t="s">
        <v>11</v>
      </c>
      <c r="D13" s="25"/>
      <c r="E13" s="61"/>
      <c r="F13" s="61"/>
      <c r="G13" s="389"/>
      <c r="H13" s="61"/>
      <c r="I13" s="25"/>
      <c r="J13" s="61">
        <v>119.13</v>
      </c>
      <c r="K13" s="389">
        <f t="shared" si="0"/>
        <v>119.13</v>
      </c>
      <c r="L13" s="390">
        <f t="shared" si="1"/>
        <v>119.13</v>
      </c>
      <c r="M13" s="61"/>
      <c r="N13" s="27"/>
      <c r="O13" s="27"/>
      <c r="P13" s="389"/>
      <c r="Q13" s="391">
        <f t="shared" si="2"/>
        <v>119.13</v>
      </c>
      <c r="R13" s="27"/>
      <c r="S13" s="27"/>
      <c r="T13" s="27"/>
      <c r="U13" s="389"/>
      <c r="V13" s="392">
        <f t="shared" si="3"/>
        <v>119.13</v>
      </c>
    </row>
    <row r="14" spans="1:22" ht="14.25">
      <c r="A14" s="13"/>
      <c r="B14" s="593" t="s">
        <v>13</v>
      </c>
      <c r="C14" s="594" t="s">
        <v>11</v>
      </c>
      <c r="D14" s="595"/>
      <c r="E14" s="595"/>
      <c r="F14" s="595"/>
      <c r="G14" s="596"/>
      <c r="H14" s="595"/>
      <c r="I14" s="595">
        <f>I6+I8+I10+I13</f>
        <v>585</v>
      </c>
      <c r="J14" s="595">
        <f>J6+J8+J10+J13</f>
        <v>1186.94</v>
      </c>
      <c r="K14" s="596">
        <f>SUM(H14:J14)</f>
        <v>1771.94</v>
      </c>
      <c r="L14" s="597">
        <f>G14+K14</f>
        <v>1771.94</v>
      </c>
      <c r="M14" s="595">
        <f>M6+M8+M10+M13</f>
        <v>25.08</v>
      </c>
      <c r="N14" s="598"/>
      <c r="O14" s="598"/>
      <c r="P14" s="596">
        <f>SUM(M14:O14)</f>
        <v>25.08</v>
      </c>
      <c r="Q14" s="599">
        <f>L14+P14</f>
        <v>1797.02</v>
      </c>
      <c r="R14" s="598">
        <f>R6+R8+R10+R13+R12</f>
        <v>206.98</v>
      </c>
      <c r="S14" s="598"/>
      <c r="T14" s="598"/>
      <c r="U14" s="596">
        <f>SUM(R14:T14)</f>
        <v>206.98</v>
      </c>
      <c r="V14" s="600">
        <f>Q14+U14</f>
        <v>2004</v>
      </c>
    </row>
    <row r="15" ht="14.25">
      <c r="L15" s="393"/>
    </row>
  </sheetData>
  <sheetProtection/>
  <mergeCells count="14">
    <mergeCell ref="A11:A12"/>
    <mergeCell ref="B11:B12"/>
    <mergeCell ref="B5:B6"/>
    <mergeCell ref="A7:A8"/>
    <mergeCell ref="B7:B8"/>
    <mergeCell ref="A9:A10"/>
    <mergeCell ref="B9:B10"/>
    <mergeCell ref="A2:A3"/>
    <mergeCell ref="B2:B3"/>
    <mergeCell ref="C2:C3"/>
    <mergeCell ref="A5:A6"/>
    <mergeCell ref="A1:V1"/>
    <mergeCell ref="D2:V2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zoomScale="70" zoomScaleNormal="70" zoomScalePageLayoutView="0" workbookViewId="0" topLeftCell="A1">
      <selection activeCell="V25" sqref="V25"/>
    </sheetView>
  </sheetViews>
  <sheetFormatPr defaultColWidth="8.796875" defaultRowHeight="14.25"/>
  <cols>
    <col min="1" max="1" width="3.59765625" style="0" customWidth="1"/>
    <col min="2" max="2" width="26.59765625" style="0" customWidth="1"/>
    <col min="3" max="3" width="4.3984375" style="0" customWidth="1"/>
    <col min="4" max="4" width="6.5" style="0" bestFit="1" customWidth="1"/>
    <col min="5" max="5" width="7.5" style="0" bestFit="1" customWidth="1"/>
    <col min="6" max="6" width="6.19921875" style="0" bestFit="1" customWidth="1"/>
    <col min="7" max="7" width="8.5" style="0" customWidth="1"/>
    <col min="8" max="8" width="6.59765625" style="0" bestFit="1" customWidth="1"/>
    <col min="9" max="9" width="7.09765625" style="0" bestFit="1" customWidth="1"/>
    <col min="10" max="10" width="5.3984375" style="0" bestFit="1" customWidth="1"/>
    <col min="12" max="12" width="9.19921875" style="0" customWidth="1"/>
    <col min="13" max="13" width="6.19921875" style="0" bestFit="1" customWidth="1"/>
    <col min="14" max="14" width="6.5" style="0" bestFit="1" customWidth="1"/>
    <col min="15" max="15" width="8.3984375" style="0" bestFit="1" customWidth="1"/>
    <col min="16" max="16" width="9.69921875" style="0" customWidth="1"/>
    <col min="17" max="17" width="8.69921875" style="0" customWidth="1"/>
    <col min="21" max="21" width="9.8984375" style="0" customWidth="1"/>
  </cols>
  <sheetData>
    <row r="1" spans="1:22" ht="20.25">
      <c r="A1" s="771" t="s">
        <v>31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</row>
    <row r="2" spans="1:22" ht="18.75" customHeight="1">
      <c r="A2" s="681" t="s">
        <v>0</v>
      </c>
      <c r="B2" s="681" t="s">
        <v>1</v>
      </c>
      <c r="C2" s="681" t="s">
        <v>2</v>
      </c>
      <c r="D2" s="772" t="s">
        <v>3</v>
      </c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4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777">
        <v>1</v>
      </c>
      <c r="B5" s="775" t="s">
        <v>42</v>
      </c>
      <c r="C5" s="134" t="s">
        <v>12</v>
      </c>
      <c r="D5" s="130"/>
      <c r="E5" s="135"/>
      <c r="F5" s="130"/>
      <c r="G5" s="408"/>
      <c r="H5" s="130"/>
      <c r="I5" s="397">
        <v>1</v>
      </c>
      <c r="J5" s="398"/>
      <c r="K5" s="409">
        <f>SUM(H5:J5)</f>
        <v>1</v>
      </c>
      <c r="L5" s="402">
        <f aca="true" t="shared" si="0" ref="L5:L27">G5+K5</f>
        <v>1</v>
      </c>
      <c r="M5" s="398">
        <v>2</v>
      </c>
      <c r="N5" s="399"/>
      <c r="O5" s="399"/>
      <c r="P5" s="409">
        <f>SUM(M5:O5)</f>
        <v>2</v>
      </c>
      <c r="Q5" s="402">
        <f aca="true" t="shared" si="1" ref="Q5:Q27">L5+P5</f>
        <v>3</v>
      </c>
      <c r="R5" s="399"/>
      <c r="S5" s="399"/>
      <c r="T5" s="399"/>
      <c r="U5" s="409"/>
      <c r="V5" s="405">
        <f aca="true" t="shared" si="2" ref="V5:V27">Q5+U5</f>
        <v>3</v>
      </c>
    </row>
    <row r="6" spans="1:22" ht="15">
      <c r="A6" s="778"/>
      <c r="B6" s="776"/>
      <c r="C6" s="134" t="s">
        <v>11</v>
      </c>
      <c r="D6" s="130"/>
      <c r="E6" s="135"/>
      <c r="F6" s="130"/>
      <c r="G6" s="408"/>
      <c r="H6" s="130"/>
      <c r="I6" s="136">
        <v>1667.8</v>
      </c>
      <c r="J6" s="130"/>
      <c r="K6" s="408">
        <f>SUM(H6:J6)</f>
        <v>1667.8</v>
      </c>
      <c r="L6" s="403">
        <f t="shared" si="0"/>
        <v>1667.8</v>
      </c>
      <c r="M6" s="130">
        <v>303.6</v>
      </c>
      <c r="N6" s="30"/>
      <c r="O6" s="30"/>
      <c r="P6" s="408">
        <f>SUM(M6:O6)</f>
        <v>303.6</v>
      </c>
      <c r="Q6" s="391">
        <f t="shared" si="1"/>
        <v>1971.4</v>
      </c>
      <c r="R6" s="30"/>
      <c r="S6" s="30"/>
      <c r="T6" s="30"/>
      <c r="U6" s="408"/>
      <c r="V6" s="406">
        <f t="shared" si="2"/>
        <v>1971.4</v>
      </c>
    </row>
    <row r="7" spans="1:22" ht="18">
      <c r="A7" s="777">
        <v>2</v>
      </c>
      <c r="B7" s="775" t="s">
        <v>36</v>
      </c>
      <c r="C7" s="134" t="s">
        <v>71</v>
      </c>
      <c r="D7" s="130"/>
      <c r="E7" s="135"/>
      <c r="F7" s="130"/>
      <c r="G7" s="408"/>
      <c r="H7" s="130"/>
      <c r="I7" s="135">
        <v>46.15</v>
      </c>
      <c r="J7" s="130"/>
      <c r="K7" s="408">
        <f>SUM(H7:J7)</f>
        <v>46.15</v>
      </c>
      <c r="L7" s="403">
        <f t="shared" si="0"/>
        <v>46.15</v>
      </c>
      <c r="M7" s="130"/>
      <c r="N7" s="30"/>
      <c r="O7" s="30"/>
      <c r="P7" s="408"/>
      <c r="Q7" s="391">
        <f t="shared" si="1"/>
        <v>46.15</v>
      </c>
      <c r="R7" s="30"/>
      <c r="S7" s="30"/>
      <c r="T7" s="30"/>
      <c r="U7" s="408"/>
      <c r="V7" s="406">
        <f t="shared" si="2"/>
        <v>46.15</v>
      </c>
    </row>
    <row r="8" spans="1:22" ht="15">
      <c r="A8" s="778"/>
      <c r="B8" s="776"/>
      <c r="C8" s="134" t="s">
        <v>11</v>
      </c>
      <c r="D8" s="130"/>
      <c r="E8" s="135"/>
      <c r="F8" s="130"/>
      <c r="G8" s="408"/>
      <c r="H8" s="130"/>
      <c r="I8" s="136">
        <v>293.18</v>
      </c>
      <c r="J8" s="130"/>
      <c r="K8" s="408">
        <f>SUM(H8:J8)</f>
        <v>293.18</v>
      </c>
      <c r="L8" s="403">
        <f t="shared" si="0"/>
        <v>293.18</v>
      </c>
      <c r="M8" s="130"/>
      <c r="N8" s="30"/>
      <c r="O8" s="30"/>
      <c r="P8" s="408"/>
      <c r="Q8" s="391">
        <f t="shared" si="1"/>
        <v>293.18</v>
      </c>
      <c r="R8" s="30"/>
      <c r="S8" s="30"/>
      <c r="T8" s="30"/>
      <c r="U8" s="408"/>
      <c r="V8" s="406">
        <f t="shared" si="2"/>
        <v>293.18</v>
      </c>
    </row>
    <row r="9" spans="1:22" ht="15">
      <c r="A9" s="777">
        <v>3</v>
      </c>
      <c r="B9" s="775" t="s">
        <v>22</v>
      </c>
      <c r="C9" s="134" t="s">
        <v>18</v>
      </c>
      <c r="D9" s="130"/>
      <c r="E9" s="397">
        <v>5</v>
      </c>
      <c r="F9" s="398"/>
      <c r="G9" s="409">
        <f aca="true" t="shared" si="3" ref="G9:G27">SUM(D9:F9)</f>
        <v>5</v>
      </c>
      <c r="H9" s="398"/>
      <c r="I9" s="401"/>
      <c r="J9" s="398"/>
      <c r="K9" s="409"/>
      <c r="L9" s="402">
        <f t="shared" si="0"/>
        <v>5</v>
      </c>
      <c r="M9" s="397"/>
      <c r="N9" s="399"/>
      <c r="O9" s="399"/>
      <c r="P9" s="409"/>
      <c r="Q9" s="402">
        <f t="shared" si="1"/>
        <v>5</v>
      </c>
      <c r="R9" s="399"/>
      <c r="S9" s="399"/>
      <c r="T9" s="399"/>
      <c r="U9" s="409"/>
      <c r="V9" s="405">
        <f t="shared" si="2"/>
        <v>5</v>
      </c>
    </row>
    <row r="10" spans="1:22" ht="15">
      <c r="A10" s="778"/>
      <c r="B10" s="776"/>
      <c r="C10" s="134" t="s">
        <v>11</v>
      </c>
      <c r="D10" s="130"/>
      <c r="E10" s="136">
        <v>45.76</v>
      </c>
      <c r="F10" s="130"/>
      <c r="G10" s="408">
        <f t="shared" si="3"/>
        <v>45.76</v>
      </c>
      <c r="H10" s="130"/>
      <c r="I10" s="136"/>
      <c r="J10" s="130"/>
      <c r="K10" s="408"/>
      <c r="L10" s="403">
        <f t="shared" si="0"/>
        <v>45.76</v>
      </c>
      <c r="M10" s="135"/>
      <c r="N10" s="30"/>
      <c r="O10" s="30"/>
      <c r="P10" s="408"/>
      <c r="Q10" s="391">
        <f t="shared" si="1"/>
        <v>45.76</v>
      </c>
      <c r="R10" s="30"/>
      <c r="S10" s="30"/>
      <c r="T10" s="30"/>
      <c r="U10" s="408"/>
      <c r="V10" s="406">
        <f t="shared" si="2"/>
        <v>45.76</v>
      </c>
    </row>
    <row r="11" spans="1:22" ht="15">
      <c r="A11" s="777">
        <v>4</v>
      </c>
      <c r="B11" s="775" t="s">
        <v>30</v>
      </c>
      <c r="C11" s="134" t="s">
        <v>12</v>
      </c>
      <c r="D11" s="130"/>
      <c r="E11" s="397">
        <v>1</v>
      </c>
      <c r="F11" s="398"/>
      <c r="G11" s="409">
        <f t="shared" si="3"/>
        <v>1</v>
      </c>
      <c r="H11" s="398"/>
      <c r="I11" s="401"/>
      <c r="J11" s="398"/>
      <c r="K11" s="409"/>
      <c r="L11" s="402">
        <f t="shared" si="0"/>
        <v>1</v>
      </c>
      <c r="M11" s="397"/>
      <c r="N11" s="399"/>
      <c r="O11" s="399"/>
      <c r="P11" s="409"/>
      <c r="Q11" s="402">
        <f t="shared" si="1"/>
        <v>1</v>
      </c>
      <c r="R11" s="399"/>
      <c r="S11" s="399"/>
      <c r="T11" s="399"/>
      <c r="U11" s="409"/>
      <c r="V11" s="405">
        <f t="shared" si="2"/>
        <v>1</v>
      </c>
    </row>
    <row r="12" spans="1:22" ht="15">
      <c r="A12" s="778"/>
      <c r="B12" s="776"/>
      <c r="C12" s="134" t="s">
        <v>11</v>
      </c>
      <c r="D12" s="130"/>
      <c r="E12" s="136">
        <v>3064.95</v>
      </c>
      <c r="F12" s="130"/>
      <c r="G12" s="408">
        <f t="shared" si="3"/>
        <v>3064.95</v>
      </c>
      <c r="H12" s="130"/>
      <c r="I12" s="136"/>
      <c r="J12" s="130"/>
      <c r="K12" s="408"/>
      <c r="L12" s="403">
        <f t="shared" si="0"/>
        <v>3064.95</v>
      </c>
      <c r="M12" s="135"/>
      <c r="N12" s="29"/>
      <c r="O12" s="30"/>
      <c r="P12" s="408"/>
      <c r="Q12" s="391">
        <f t="shared" si="1"/>
        <v>3064.95</v>
      </c>
      <c r="R12" s="30"/>
      <c r="S12" s="30"/>
      <c r="T12" s="30"/>
      <c r="U12" s="408"/>
      <c r="V12" s="406">
        <f t="shared" si="2"/>
        <v>3064.95</v>
      </c>
    </row>
    <row r="13" spans="1:22" ht="15">
      <c r="A13" s="777">
        <v>5</v>
      </c>
      <c r="B13" s="775" t="s">
        <v>25</v>
      </c>
      <c r="C13" s="134" t="s">
        <v>12</v>
      </c>
      <c r="D13" s="130"/>
      <c r="E13" s="136"/>
      <c r="F13" s="397">
        <v>2</v>
      </c>
      <c r="G13" s="409">
        <f t="shared" si="3"/>
        <v>2</v>
      </c>
      <c r="H13" s="398"/>
      <c r="I13" s="401"/>
      <c r="J13" s="398"/>
      <c r="K13" s="409"/>
      <c r="L13" s="402">
        <f t="shared" si="0"/>
        <v>2</v>
      </c>
      <c r="M13" s="397"/>
      <c r="N13" s="400"/>
      <c r="O13" s="399"/>
      <c r="P13" s="409"/>
      <c r="Q13" s="402">
        <f t="shared" si="1"/>
        <v>2</v>
      </c>
      <c r="R13" s="399"/>
      <c r="S13" s="399"/>
      <c r="T13" s="399"/>
      <c r="U13" s="409"/>
      <c r="V13" s="405">
        <f t="shared" si="2"/>
        <v>2</v>
      </c>
    </row>
    <row r="14" spans="1:22" ht="15">
      <c r="A14" s="778"/>
      <c r="B14" s="776"/>
      <c r="C14" s="134" t="s">
        <v>11</v>
      </c>
      <c r="D14" s="130"/>
      <c r="E14" s="136"/>
      <c r="F14" s="136">
        <v>45.25</v>
      </c>
      <c r="G14" s="408">
        <f t="shared" si="3"/>
        <v>45.25</v>
      </c>
      <c r="H14" s="130"/>
      <c r="I14" s="136"/>
      <c r="J14" s="130"/>
      <c r="K14" s="408"/>
      <c r="L14" s="403">
        <f t="shared" si="0"/>
        <v>45.25</v>
      </c>
      <c r="M14" s="135"/>
      <c r="N14" s="29"/>
      <c r="O14" s="30"/>
      <c r="P14" s="408"/>
      <c r="Q14" s="391">
        <f t="shared" si="1"/>
        <v>45.25</v>
      </c>
      <c r="R14" s="30"/>
      <c r="S14" s="30"/>
      <c r="T14" s="30"/>
      <c r="U14" s="408"/>
      <c r="V14" s="406">
        <f t="shared" si="2"/>
        <v>45.25</v>
      </c>
    </row>
    <row r="15" spans="1:22" ht="15">
      <c r="A15" s="777">
        <v>6</v>
      </c>
      <c r="B15" s="775" t="s">
        <v>62</v>
      </c>
      <c r="C15" s="134" t="s">
        <v>12</v>
      </c>
      <c r="D15" s="130"/>
      <c r="E15" s="136"/>
      <c r="F15" s="401">
        <v>1</v>
      </c>
      <c r="G15" s="409">
        <f t="shared" si="3"/>
        <v>1</v>
      </c>
      <c r="H15" s="398"/>
      <c r="I15" s="401"/>
      <c r="J15" s="398"/>
      <c r="K15" s="409"/>
      <c r="L15" s="402">
        <f t="shared" si="0"/>
        <v>1</v>
      </c>
      <c r="M15" s="397"/>
      <c r="N15" s="400"/>
      <c r="O15" s="399"/>
      <c r="P15" s="409"/>
      <c r="Q15" s="402">
        <f t="shared" si="1"/>
        <v>1</v>
      </c>
      <c r="R15" s="399"/>
      <c r="S15" s="399"/>
      <c r="T15" s="399"/>
      <c r="U15" s="409"/>
      <c r="V15" s="405">
        <f t="shared" si="2"/>
        <v>1</v>
      </c>
    </row>
    <row r="16" spans="1:22" ht="15">
      <c r="A16" s="778"/>
      <c r="B16" s="776"/>
      <c r="C16" s="134" t="s">
        <v>11</v>
      </c>
      <c r="D16" s="130"/>
      <c r="E16" s="136"/>
      <c r="F16" s="136">
        <v>64</v>
      </c>
      <c r="G16" s="408">
        <f t="shared" si="3"/>
        <v>64</v>
      </c>
      <c r="H16" s="130"/>
      <c r="I16" s="136"/>
      <c r="J16" s="130"/>
      <c r="K16" s="408"/>
      <c r="L16" s="403">
        <f t="shared" si="0"/>
        <v>64</v>
      </c>
      <c r="M16" s="135"/>
      <c r="N16" s="29"/>
      <c r="O16" s="30"/>
      <c r="P16" s="408"/>
      <c r="Q16" s="391">
        <f t="shared" si="1"/>
        <v>64</v>
      </c>
      <c r="R16" s="30"/>
      <c r="S16" s="30"/>
      <c r="T16" s="30"/>
      <c r="U16" s="408"/>
      <c r="V16" s="406">
        <f t="shared" si="2"/>
        <v>64</v>
      </c>
    </row>
    <row r="17" spans="1:22" ht="15" customHeight="1">
      <c r="A17" s="777">
        <v>7</v>
      </c>
      <c r="B17" s="775" t="s">
        <v>58</v>
      </c>
      <c r="C17" s="134" t="s">
        <v>71</v>
      </c>
      <c r="D17" s="130"/>
      <c r="E17" s="136"/>
      <c r="F17" s="136"/>
      <c r="G17" s="408"/>
      <c r="H17" s="130"/>
      <c r="I17" s="136"/>
      <c r="J17" s="130"/>
      <c r="K17" s="408"/>
      <c r="L17" s="403"/>
      <c r="M17" s="394">
        <v>8.6</v>
      </c>
      <c r="N17" s="396"/>
      <c r="O17" s="395"/>
      <c r="P17" s="410">
        <f>SUM(M17:O17)</f>
        <v>8.6</v>
      </c>
      <c r="Q17" s="404">
        <f t="shared" si="1"/>
        <v>8.6</v>
      </c>
      <c r="R17" s="395"/>
      <c r="S17" s="395"/>
      <c r="T17" s="395"/>
      <c r="U17" s="410"/>
      <c r="V17" s="407">
        <f t="shared" si="2"/>
        <v>8.6</v>
      </c>
    </row>
    <row r="18" spans="1:22" ht="15">
      <c r="A18" s="778"/>
      <c r="B18" s="776"/>
      <c r="C18" s="134" t="s">
        <v>11</v>
      </c>
      <c r="D18" s="130"/>
      <c r="E18" s="136"/>
      <c r="F18" s="136"/>
      <c r="G18" s="408"/>
      <c r="H18" s="130"/>
      <c r="I18" s="136"/>
      <c r="J18" s="130"/>
      <c r="K18" s="408"/>
      <c r="L18" s="403"/>
      <c r="M18" s="135">
        <v>658.47</v>
      </c>
      <c r="N18" s="29"/>
      <c r="O18" s="30"/>
      <c r="P18" s="408">
        <f>SUM(M18:O18)</f>
        <v>658.47</v>
      </c>
      <c r="Q18" s="391">
        <f t="shared" si="1"/>
        <v>658.47</v>
      </c>
      <c r="R18" s="30"/>
      <c r="S18" s="30"/>
      <c r="T18" s="30"/>
      <c r="U18" s="408"/>
      <c r="V18" s="406">
        <f t="shared" si="2"/>
        <v>658.47</v>
      </c>
    </row>
    <row r="19" spans="1:22" ht="18">
      <c r="A19" s="777">
        <v>8</v>
      </c>
      <c r="B19" s="779" t="s">
        <v>61</v>
      </c>
      <c r="C19" s="134" t="s">
        <v>71</v>
      </c>
      <c r="D19" s="130"/>
      <c r="E19" s="136">
        <v>0.52</v>
      </c>
      <c r="F19" s="136"/>
      <c r="G19" s="408">
        <f t="shared" si="3"/>
        <v>0.52</v>
      </c>
      <c r="H19" s="130"/>
      <c r="I19" s="136"/>
      <c r="J19" s="130"/>
      <c r="K19" s="408"/>
      <c r="L19" s="403">
        <f t="shared" si="0"/>
        <v>0.52</v>
      </c>
      <c r="M19" s="135"/>
      <c r="N19" s="29"/>
      <c r="O19" s="30"/>
      <c r="P19" s="408"/>
      <c r="Q19" s="391">
        <f t="shared" si="1"/>
        <v>0.52</v>
      </c>
      <c r="R19" s="30"/>
      <c r="S19" s="30"/>
      <c r="T19" s="30">
        <v>0.8</v>
      </c>
      <c r="U19" s="410">
        <f aca="true" t="shared" si="4" ref="U19:U26">SUM(R19:T19)</f>
        <v>0.8</v>
      </c>
      <c r="V19" s="406">
        <f t="shared" si="2"/>
        <v>1.32</v>
      </c>
    </row>
    <row r="20" spans="1:22" ht="15">
      <c r="A20" s="778"/>
      <c r="B20" s="780"/>
      <c r="C20" s="134" t="s">
        <v>11</v>
      </c>
      <c r="D20" s="130"/>
      <c r="E20" s="136">
        <v>66.1</v>
      </c>
      <c r="F20" s="136"/>
      <c r="G20" s="408">
        <f t="shared" si="3"/>
        <v>66.1</v>
      </c>
      <c r="H20" s="130"/>
      <c r="I20" s="136"/>
      <c r="J20" s="130"/>
      <c r="K20" s="408"/>
      <c r="L20" s="403">
        <f t="shared" si="0"/>
        <v>66.1</v>
      </c>
      <c r="M20" s="135"/>
      <c r="N20" s="29"/>
      <c r="O20" s="30"/>
      <c r="P20" s="408"/>
      <c r="Q20" s="391">
        <f t="shared" si="1"/>
        <v>66.1</v>
      </c>
      <c r="R20" s="30"/>
      <c r="S20" s="30"/>
      <c r="T20" s="660">
        <v>1.3</v>
      </c>
      <c r="U20" s="408">
        <f t="shared" si="4"/>
        <v>1.3</v>
      </c>
      <c r="V20" s="406">
        <f t="shared" si="2"/>
        <v>67.39999999999999</v>
      </c>
    </row>
    <row r="21" spans="1:22" ht="15">
      <c r="A21" s="777">
        <v>9</v>
      </c>
      <c r="B21" s="703" t="s">
        <v>21</v>
      </c>
      <c r="C21" s="174" t="s">
        <v>64</v>
      </c>
      <c r="D21" s="130"/>
      <c r="E21" s="136"/>
      <c r="F21" s="136"/>
      <c r="G21" s="408"/>
      <c r="H21" s="130"/>
      <c r="I21" s="136"/>
      <c r="J21" s="130"/>
      <c r="K21" s="408"/>
      <c r="L21" s="403"/>
      <c r="M21" s="135"/>
      <c r="N21" s="29"/>
      <c r="O21" s="30"/>
      <c r="P21" s="408"/>
      <c r="Q21" s="391"/>
      <c r="R21" s="30">
        <v>3.5</v>
      </c>
      <c r="S21" s="30"/>
      <c r="T21" s="30"/>
      <c r="U21" s="410">
        <f t="shared" si="4"/>
        <v>3.5</v>
      </c>
      <c r="V21" s="661">
        <f t="shared" si="2"/>
        <v>3.5</v>
      </c>
    </row>
    <row r="22" spans="1:22" ht="15">
      <c r="A22" s="778"/>
      <c r="B22" s="703"/>
      <c r="C22" s="174" t="s">
        <v>11</v>
      </c>
      <c r="D22" s="130"/>
      <c r="E22" s="136"/>
      <c r="F22" s="136"/>
      <c r="G22" s="408"/>
      <c r="H22" s="130"/>
      <c r="I22" s="136"/>
      <c r="J22" s="130"/>
      <c r="K22" s="408"/>
      <c r="L22" s="403"/>
      <c r="M22" s="135"/>
      <c r="N22" s="29"/>
      <c r="O22" s="30"/>
      <c r="P22" s="408"/>
      <c r="Q22" s="391"/>
      <c r="R22" s="30">
        <v>605.28</v>
      </c>
      <c r="S22" s="30"/>
      <c r="T22" s="30"/>
      <c r="U22" s="408">
        <f t="shared" si="4"/>
        <v>605.28</v>
      </c>
      <c r="V22" s="406">
        <f t="shared" si="2"/>
        <v>605.28</v>
      </c>
    </row>
    <row r="23" spans="1:22" ht="15">
      <c r="A23" s="777">
        <v>10</v>
      </c>
      <c r="B23" s="781" t="s">
        <v>35</v>
      </c>
      <c r="C23" s="134" t="s">
        <v>12</v>
      </c>
      <c r="D23" s="130"/>
      <c r="E23" s="136"/>
      <c r="F23" s="136"/>
      <c r="G23" s="408"/>
      <c r="H23" s="130"/>
      <c r="I23" s="136"/>
      <c r="J23" s="130"/>
      <c r="K23" s="408"/>
      <c r="L23" s="403"/>
      <c r="M23" s="135"/>
      <c r="N23" s="29"/>
      <c r="O23" s="30"/>
      <c r="P23" s="408"/>
      <c r="Q23" s="391"/>
      <c r="R23" s="30"/>
      <c r="S23" s="30"/>
      <c r="T23" s="30">
        <v>10</v>
      </c>
      <c r="U23" s="409">
        <f t="shared" si="4"/>
        <v>10</v>
      </c>
      <c r="V23" s="662">
        <f t="shared" si="2"/>
        <v>10</v>
      </c>
    </row>
    <row r="24" spans="1:22" ht="15">
      <c r="A24" s="778"/>
      <c r="B24" s="782"/>
      <c r="C24" s="134" t="s">
        <v>11</v>
      </c>
      <c r="D24" s="130"/>
      <c r="E24" s="136"/>
      <c r="F24" s="136"/>
      <c r="G24" s="408"/>
      <c r="H24" s="130"/>
      <c r="I24" s="136"/>
      <c r="J24" s="130"/>
      <c r="K24" s="408"/>
      <c r="L24" s="403"/>
      <c r="M24" s="135"/>
      <c r="N24" s="29"/>
      <c r="O24" s="30"/>
      <c r="P24" s="408"/>
      <c r="Q24" s="391"/>
      <c r="R24" s="30"/>
      <c r="S24" s="30"/>
      <c r="T24" s="30">
        <v>62.71</v>
      </c>
      <c r="U24" s="408">
        <f t="shared" si="4"/>
        <v>62.71</v>
      </c>
      <c r="V24" s="406">
        <f t="shared" si="2"/>
        <v>62.71</v>
      </c>
    </row>
    <row r="25" spans="1:22" ht="15">
      <c r="A25" s="777">
        <v>11</v>
      </c>
      <c r="B25" s="781" t="s">
        <v>59</v>
      </c>
      <c r="C25" s="488" t="s">
        <v>64</v>
      </c>
      <c r="D25" s="130"/>
      <c r="E25" s="136"/>
      <c r="F25" s="136"/>
      <c r="G25" s="408"/>
      <c r="H25" s="130"/>
      <c r="I25" s="136"/>
      <c r="J25" s="130"/>
      <c r="K25" s="408"/>
      <c r="L25" s="403"/>
      <c r="M25" s="135"/>
      <c r="N25" s="29"/>
      <c r="O25" s="30"/>
      <c r="P25" s="408"/>
      <c r="Q25" s="391"/>
      <c r="R25" s="30"/>
      <c r="S25" s="30"/>
      <c r="T25" s="30">
        <v>0.5</v>
      </c>
      <c r="U25" s="410">
        <f t="shared" si="4"/>
        <v>0.5</v>
      </c>
      <c r="V25" s="661">
        <f t="shared" si="2"/>
        <v>0.5</v>
      </c>
    </row>
    <row r="26" spans="1:22" ht="15">
      <c r="A26" s="778"/>
      <c r="B26" s="782"/>
      <c r="C26" s="488" t="s">
        <v>11</v>
      </c>
      <c r="D26" s="130"/>
      <c r="E26" s="136"/>
      <c r="F26" s="136"/>
      <c r="G26" s="408"/>
      <c r="H26" s="130"/>
      <c r="I26" s="136"/>
      <c r="J26" s="130"/>
      <c r="K26" s="408"/>
      <c r="L26" s="403"/>
      <c r="M26" s="135"/>
      <c r="N26" s="29"/>
      <c r="O26" s="30"/>
      <c r="P26" s="408"/>
      <c r="Q26" s="391"/>
      <c r="R26" s="30"/>
      <c r="S26" s="30"/>
      <c r="T26" s="30">
        <v>406.78</v>
      </c>
      <c r="U26" s="408">
        <f t="shared" si="4"/>
        <v>406.78</v>
      </c>
      <c r="V26" s="406">
        <f t="shared" si="2"/>
        <v>406.78</v>
      </c>
    </row>
    <row r="27" spans="1:22" ht="15">
      <c r="A27" s="3">
        <v>12</v>
      </c>
      <c r="B27" s="55" t="s">
        <v>65</v>
      </c>
      <c r="C27" s="60" t="s">
        <v>11</v>
      </c>
      <c r="D27" s="25"/>
      <c r="E27" s="61"/>
      <c r="F27" s="61">
        <v>55</v>
      </c>
      <c r="G27" s="408">
        <f t="shared" si="3"/>
        <v>55</v>
      </c>
      <c r="H27" s="61"/>
      <c r="I27" s="25"/>
      <c r="J27" s="61"/>
      <c r="K27" s="408"/>
      <c r="L27" s="403">
        <f t="shared" si="0"/>
        <v>55</v>
      </c>
      <c r="M27" s="61"/>
      <c r="N27" s="27"/>
      <c r="O27" s="91">
        <v>88</v>
      </c>
      <c r="P27" s="408">
        <f>SUM(M27:O27)</f>
        <v>88</v>
      </c>
      <c r="Q27" s="391">
        <f t="shared" si="1"/>
        <v>143</v>
      </c>
      <c r="R27" s="27"/>
      <c r="S27" s="27"/>
      <c r="T27" s="27"/>
      <c r="U27" s="408"/>
      <c r="V27" s="406">
        <f t="shared" si="2"/>
        <v>143</v>
      </c>
    </row>
    <row r="28" spans="1:22" ht="14.25">
      <c r="A28" s="13"/>
      <c r="B28" s="593" t="s">
        <v>13</v>
      </c>
      <c r="C28" s="594" t="s">
        <v>11</v>
      </c>
      <c r="D28" s="595"/>
      <c r="E28" s="595">
        <f>E6+E8+E10+E12+E14+E16+E18+E20+E27</f>
        <v>3176.81</v>
      </c>
      <c r="F28" s="595">
        <f>F6+F8+F10+F12+F14+F16+F18+F20+F27</f>
        <v>164.25</v>
      </c>
      <c r="G28" s="601">
        <f>SUM(D28:F28)</f>
        <v>3341.06</v>
      </c>
      <c r="H28" s="595"/>
      <c r="I28" s="595">
        <f>I6+I8+I10+I12+I14+I16+I18+I20+I27</f>
        <v>1960.98</v>
      </c>
      <c r="J28" s="595"/>
      <c r="K28" s="601">
        <f>SUM(H28:J28)</f>
        <v>1960.98</v>
      </c>
      <c r="L28" s="602">
        <f>G28+K28</f>
        <v>5302.04</v>
      </c>
      <c r="M28" s="595">
        <f>M6+M8+M10+M12+M14+M16+M18+M20+M27</f>
        <v>962.07</v>
      </c>
      <c r="N28" s="595"/>
      <c r="O28" s="595">
        <f>O6+O8+O10+O12+O14+O16+O18+O20+O27</f>
        <v>88</v>
      </c>
      <c r="P28" s="601">
        <f>SUM(M28:O28)</f>
        <v>1050.0700000000002</v>
      </c>
      <c r="Q28" s="599">
        <f>L28+P28</f>
        <v>6352.110000000001</v>
      </c>
      <c r="R28" s="595">
        <f>R6+R8+R10+R12+R14+R16+R18+R20+R27+R22</f>
        <v>605.28</v>
      </c>
      <c r="S28" s="598"/>
      <c r="T28" s="595">
        <f>T6+T8+T10+T12+T14+T16+T18+T20+T27+T22+T24+T26</f>
        <v>470.78999999999996</v>
      </c>
      <c r="U28" s="601">
        <f>SUM(R28:T28)</f>
        <v>1076.07</v>
      </c>
      <c r="V28" s="603">
        <f>Q28+U28</f>
        <v>7428.18</v>
      </c>
    </row>
  </sheetData>
  <sheetProtection/>
  <mergeCells count="28">
    <mergeCell ref="A23:A24"/>
    <mergeCell ref="B23:B24"/>
    <mergeCell ref="A25:A26"/>
    <mergeCell ref="B25:B26"/>
    <mergeCell ref="A21:A22"/>
    <mergeCell ref="B21:B22"/>
    <mergeCell ref="A13:A14"/>
    <mergeCell ref="B13:B14"/>
    <mergeCell ref="B9:B10"/>
    <mergeCell ref="B11:B12"/>
    <mergeCell ref="B19:B20"/>
    <mergeCell ref="A19:A20"/>
    <mergeCell ref="A15:A16"/>
    <mergeCell ref="B15:B16"/>
    <mergeCell ref="A17:A18"/>
    <mergeCell ref="B17:B18"/>
    <mergeCell ref="B7:B8"/>
    <mergeCell ref="B5:B6"/>
    <mergeCell ref="A5:A6"/>
    <mergeCell ref="A7:A8"/>
    <mergeCell ref="A9:A10"/>
    <mergeCell ref="A11:A12"/>
    <mergeCell ref="A2:A3"/>
    <mergeCell ref="B2:B3"/>
    <mergeCell ref="C2:C3"/>
    <mergeCell ref="A1:V1"/>
    <mergeCell ref="D2:V2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zoomScalePageLayoutView="0" workbookViewId="0" topLeftCell="A1">
      <selection activeCell="U19" sqref="U19"/>
    </sheetView>
  </sheetViews>
  <sheetFormatPr defaultColWidth="8.796875" defaultRowHeight="14.25"/>
  <cols>
    <col min="1" max="1" width="3.59765625" style="0" customWidth="1"/>
    <col min="2" max="2" width="26" style="0" customWidth="1"/>
    <col min="3" max="3" width="4.3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10" width="7.09765625" style="0" bestFit="1" customWidth="1"/>
    <col min="11" max="11" width="8.59765625" style="0" customWidth="1"/>
    <col min="12" max="12" width="9.5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69921875" style="0" customWidth="1"/>
    <col min="18" max="18" width="7.59765625" style="0" bestFit="1" customWidth="1"/>
    <col min="19" max="19" width="8" style="0" bestFit="1" customWidth="1"/>
    <col min="20" max="20" width="7.5" style="0" bestFit="1" customWidth="1"/>
    <col min="21" max="21" width="9.8984375" style="0" customWidth="1"/>
  </cols>
  <sheetData>
    <row r="1" spans="1:22" ht="20.25">
      <c r="A1" s="675" t="s">
        <v>105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783">
        <v>1</v>
      </c>
      <c r="B5" s="779" t="s">
        <v>42</v>
      </c>
      <c r="C5" s="137" t="s">
        <v>12</v>
      </c>
      <c r="D5" s="138">
        <v>1</v>
      </c>
      <c r="E5" s="139"/>
      <c r="F5" s="140"/>
      <c r="G5" s="470">
        <f>SUM(D5:F5)</f>
        <v>1</v>
      </c>
      <c r="H5" s="471"/>
      <c r="I5" s="472">
        <v>1</v>
      </c>
      <c r="J5" s="471">
        <v>1</v>
      </c>
      <c r="K5" s="470">
        <f aca="true" t="shared" si="0" ref="K5:K21">SUM(H5:J5)</f>
        <v>2</v>
      </c>
      <c r="L5" s="473">
        <f aca="true" t="shared" si="1" ref="L5:L21">G5+K5</f>
        <v>3</v>
      </c>
      <c r="M5" s="471"/>
      <c r="N5" s="474"/>
      <c r="O5" s="474"/>
      <c r="P5" s="470"/>
      <c r="Q5" s="473">
        <f aca="true" t="shared" si="2" ref="Q5:Q21">L5+P5</f>
        <v>3</v>
      </c>
      <c r="R5" s="474">
        <v>1</v>
      </c>
      <c r="S5" s="474"/>
      <c r="T5" s="474"/>
      <c r="U5" s="470">
        <f>SUM(R5:T5)</f>
        <v>1</v>
      </c>
      <c r="V5" s="475">
        <f aca="true" t="shared" si="3" ref="V5:V21">Q5+U5</f>
        <v>4</v>
      </c>
    </row>
    <row r="6" spans="1:22" ht="15">
      <c r="A6" s="784"/>
      <c r="B6" s="780"/>
      <c r="C6" s="137" t="s">
        <v>11</v>
      </c>
      <c r="D6" s="142">
        <v>108.76</v>
      </c>
      <c r="E6" s="139"/>
      <c r="F6" s="140"/>
      <c r="G6" s="411">
        <f>SUM(D6:F6)</f>
        <v>108.76</v>
      </c>
      <c r="H6" s="140"/>
      <c r="I6" s="143">
        <v>2512.77</v>
      </c>
      <c r="J6" s="140">
        <v>1862.71</v>
      </c>
      <c r="K6" s="411">
        <f t="shared" si="0"/>
        <v>4375.48</v>
      </c>
      <c r="L6" s="412">
        <f t="shared" si="1"/>
        <v>4484.24</v>
      </c>
      <c r="M6" s="141"/>
      <c r="N6" s="32"/>
      <c r="O6" s="32"/>
      <c r="P6" s="411"/>
      <c r="Q6" s="412">
        <f t="shared" si="2"/>
        <v>4484.24</v>
      </c>
      <c r="R6" s="32">
        <v>80.51</v>
      </c>
      <c r="S6" s="32"/>
      <c r="T6" s="32"/>
      <c r="U6" s="411">
        <f>SUM(R6:T6)</f>
        <v>80.51</v>
      </c>
      <c r="V6" s="413">
        <f t="shared" si="3"/>
        <v>4564.75</v>
      </c>
    </row>
    <row r="7" spans="1:22" ht="15">
      <c r="A7" s="783">
        <v>2</v>
      </c>
      <c r="B7" s="779" t="s">
        <v>41</v>
      </c>
      <c r="C7" s="137" t="s">
        <v>12</v>
      </c>
      <c r="D7" s="142"/>
      <c r="E7" s="139"/>
      <c r="F7" s="140"/>
      <c r="G7" s="411"/>
      <c r="H7" s="140"/>
      <c r="I7" s="143"/>
      <c r="J7" s="476">
        <v>3</v>
      </c>
      <c r="K7" s="477">
        <f t="shared" si="0"/>
        <v>3</v>
      </c>
      <c r="L7" s="478">
        <f t="shared" si="1"/>
        <v>3</v>
      </c>
      <c r="M7" s="476">
        <v>5</v>
      </c>
      <c r="N7" s="479"/>
      <c r="O7" s="479"/>
      <c r="P7" s="477">
        <f>SUM(M7:O7)</f>
        <v>5</v>
      </c>
      <c r="Q7" s="478">
        <f t="shared" si="2"/>
        <v>8</v>
      </c>
      <c r="R7" s="479"/>
      <c r="S7" s="479"/>
      <c r="T7" s="479"/>
      <c r="U7" s="477"/>
      <c r="V7" s="480">
        <f t="shared" si="3"/>
        <v>8</v>
      </c>
    </row>
    <row r="8" spans="1:22" ht="15">
      <c r="A8" s="784"/>
      <c r="B8" s="780"/>
      <c r="C8" s="137" t="s">
        <v>11</v>
      </c>
      <c r="D8" s="142"/>
      <c r="E8" s="139"/>
      <c r="F8" s="140"/>
      <c r="G8" s="411"/>
      <c r="H8" s="140"/>
      <c r="I8" s="143"/>
      <c r="J8" s="140">
        <v>306.44</v>
      </c>
      <c r="K8" s="411">
        <f t="shared" si="0"/>
        <v>306.44</v>
      </c>
      <c r="L8" s="412">
        <f t="shared" si="1"/>
        <v>306.44</v>
      </c>
      <c r="M8" s="141">
        <v>35.59</v>
      </c>
      <c r="N8" s="32"/>
      <c r="O8" s="32"/>
      <c r="P8" s="411">
        <f>SUM(M8:O8)</f>
        <v>35.59</v>
      </c>
      <c r="Q8" s="412">
        <f t="shared" si="2"/>
        <v>342.03</v>
      </c>
      <c r="R8" s="32"/>
      <c r="S8" s="32"/>
      <c r="T8" s="32"/>
      <c r="U8" s="411"/>
      <c r="V8" s="413">
        <f t="shared" si="3"/>
        <v>342.03</v>
      </c>
    </row>
    <row r="9" spans="1:22" ht="15">
      <c r="A9" s="783">
        <v>3</v>
      </c>
      <c r="B9" s="779" t="s">
        <v>24</v>
      </c>
      <c r="C9" s="137" t="s">
        <v>12</v>
      </c>
      <c r="D9" s="140"/>
      <c r="E9" s="139"/>
      <c r="F9" s="140"/>
      <c r="G9" s="411"/>
      <c r="H9" s="140"/>
      <c r="I9" s="481">
        <v>5</v>
      </c>
      <c r="J9" s="476"/>
      <c r="K9" s="477">
        <f t="shared" si="0"/>
        <v>5</v>
      </c>
      <c r="L9" s="478">
        <f t="shared" si="1"/>
        <v>5</v>
      </c>
      <c r="M9" s="476"/>
      <c r="N9" s="479"/>
      <c r="O9" s="479"/>
      <c r="P9" s="477"/>
      <c r="Q9" s="478">
        <f t="shared" si="2"/>
        <v>5</v>
      </c>
      <c r="R9" s="479"/>
      <c r="S9" s="479"/>
      <c r="T9" s="479"/>
      <c r="U9" s="477"/>
      <c r="V9" s="480">
        <f t="shared" si="3"/>
        <v>5</v>
      </c>
    </row>
    <row r="10" spans="1:22" ht="15">
      <c r="A10" s="784"/>
      <c r="B10" s="780"/>
      <c r="C10" s="137" t="s">
        <v>11</v>
      </c>
      <c r="D10" s="140"/>
      <c r="E10" s="139"/>
      <c r="F10" s="140"/>
      <c r="G10" s="411"/>
      <c r="H10" s="140"/>
      <c r="I10" s="143">
        <v>2349.19</v>
      </c>
      <c r="J10" s="140"/>
      <c r="K10" s="411">
        <f t="shared" si="0"/>
        <v>2349.19</v>
      </c>
      <c r="L10" s="412">
        <f t="shared" si="1"/>
        <v>2349.19</v>
      </c>
      <c r="M10" s="141"/>
      <c r="N10" s="32"/>
      <c r="O10" s="32"/>
      <c r="P10" s="411"/>
      <c r="Q10" s="412">
        <f t="shared" si="2"/>
        <v>2349.19</v>
      </c>
      <c r="R10" s="32"/>
      <c r="S10" s="32"/>
      <c r="T10" s="32"/>
      <c r="U10" s="411"/>
      <c r="V10" s="413">
        <f t="shared" si="3"/>
        <v>2349.19</v>
      </c>
    </row>
    <row r="11" spans="1:22" ht="15">
      <c r="A11" s="783">
        <v>4</v>
      </c>
      <c r="B11" s="779" t="s">
        <v>35</v>
      </c>
      <c r="C11" s="137" t="s">
        <v>12</v>
      </c>
      <c r="D11" s="140"/>
      <c r="E11" s="482">
        <v>4</v>
      </c>
      <c r="F11" s="476"/>
      <c r="G11" s="477">
        <f>SUM(D11:F11)</f>
        <v>4</v>
      </c>
      <c r="H11" s="476"/>
      <c r="I11" s="481"/>
      <c r="J11" s="481"/>
      <c r="K11" s="477"/>
      <c r="L11" s="478">
        <f t="shared" si="1"/>
        <v>4</v>
      </c>
      <c r="M11" s="481"/>
      <c r="N11" s="483"/>
      <c r="O11" s="479"/>
      <c r="P11" s="477"/>
      <c r="Q11" s="478">
        <f t="shared" si="2"/>
        <v>4</v>
      </c>
      <c r="R11" s="479"/>
      <c r="S11" s="479"/>
      <c r="T11" s="479"/>
      <c r="U11" s="477"/>
      <c r="V11" s="480">
        <f t="shared" si="3"/>
        <v>4</v>
      </c>
    </row>
    <row r="12" spans="1:22" ht="15">
      <c r="A12" s="784"/>
      <c r="B12" s="780"/>
      <c r="C12" s="137" t="s">
        <v>11</v>
      </c>
      <c r="D12" s="140"/>
      <c r="E12" s="143">
        <v>37.28</v>
      </c>
      <c r="F12" s="140"/>
      <c r="G12" s="411">
        <f>SUM(D12:F12)</f>
        <v>37.28</v>
      </c>
      <c r="H12" s="140"/>
      <c r="I12" s="140"/>
      <c r="J12" s="139"/>
      <c r="K12" s="411"/>
      <c r="L12" s="412">
        <f t="shared" si="1"/>
        <v>37.28</v>
      </c>
      <c r="M12" s="141"/>
      <c r="N12" s="33"/>
      <c r="O12" s="31"/>
      <c r="P12" s="411"/>
      <c r="Q12" s="412">
        <f t="shared" si="2"/>
        <v>37.28</v>
      </c>
      <c r="R12" s="32"/>
      <c r="S12" s="32"/>
      <c r="T12" s="32"/>
      <c r="U12" s="411"/>
      <c r="V12" s="413">
        <f t="shared" si="3"/>
        <v>37.28</v>
      </c>
    </row>
    <row r="13" spans="1:22" ht="15">
      <c r="A13" s="783">
        <v>5</v>
      </c>
      <c r="B13" s="779" t="s">
        <v>15</v>
      </c>
      <c r="C13" s="137" t="s">
        <v>12</v>
      </c>
      <c r="D13" s="140"/>
      <c r="E13" s="482">
        <v>2</v>
      </c>
      <c r="F13" s="481"/>
      <c r="G13" s="477">
        <f>SUM(D13:F13)</f>
        <v>2</v>
      </c>
      <c r="H13" s="481"/>
      <c r="I13" s="481"/>
      <c r="J13" s="476"/>
      <c r="K13" s="477"/>
      <c r="L13" s="478">
        <f t="shared" si="1"/>
        <v>2</v>
      </c>
      <c r="M13" s="484"/>
      <c r="N13" s="479"/>
      <c r="O13" s="485"/>
      <c r="P13" s="477"/>
      <c r="Q13" s="478">
        <f t="shared" si="2"/>
        <v>2</v>
      </c>
      <c r="R13" s="479"/>
      <c r="S13" s="479"/>
      <c r="T13" s="479"/>
      <c r="U13" s="477"/>
      <c r="V13" s="480">
        <f t="shared" si="3"/>
        <v>2</v>
      </c>
    </row>
    <row r="14" spans="1:22" ht="15">
      <c r="A14" s="784"/>
      <c r="B14" s="780"/>
      <c r="C14" s="137" t="s">
        <v>11</v>
      </c>
      <c r="D14" s="140"/>
      <c r="E14" s="143">
        <v>35.56</v>
      </c>
      <c r="F14" s="139"/>
      <c r="G14" s="411">
        <f>SUM(D14:F14)</f>
        <v>35.56</v>
      </c>
      <c r="H14" s="139"/>
      <c r="I14" s="139"/>
      <c r="J14" s="140"/>
      <c r="K14" s="411"/>
      <c r="L14" s="412">
        <f t="shared" si="1"/>
        <v>35.56</v>
      </c>
      <c r="M14" s="144"/>
      <c r="N14" s="32"/>
      <c r="O14" s="33"/>
      <c r="P14" s="411"/>
      <c r="Q14" s="412">
        <f t="shared" si="2"/>
        <v>35.56</v>
      </c>
      <c r="R14" s="32"/>
      <c r="S14" s="32"/>
      <c r="T14" s="32"/>
      <c r="U14" s="411"/>
      <c r="V14" s="413">
        <f t="shared" si="3"/>
        <v>35.56</v>
      </c>
    </row>
    <row r="15" spans="1:22" ht="15">
      <c r="A15" s="783">
        <v>6</v>
      </c>
      <c r="B15" s="779" t="s">
        <v>39</v>
      </c>
      <c r="C15" s="137" t="s">
        <v>12</v>
      </c>
      <c r="D15" s="140"/>
      <c r="E15" s="143"/>
      <c r="F15" s="139"/>
      <c r="G15" s="411"/>
      <c r="H15" s="139"/>
      <c r="I15" s="139"/>
      <c r="J15" s="476">
        <v>2</v>
      </c>
      <c r="K15" s="477">
        <f t="shared" si="0"/>
        <v>2</v>
      </c>
      <c r="L15" s="478">
        <f t="shared" si="1"/>
        <v>2</v>
      </c>
      <c r="M15" s="484"/>
      <c r="N15" s="479"/>
      <c r="O15" s="485"/>
      <c r="P15" s="477"/>
      <c r="Q15" s="478">
        <f t="shared" si="2"/>
        <v>2</v>
      </c>
      <c r="R15" s="479"/>
      <c r="S15" s="479"/>
      <c r="T15" s="479"/>
      <c r="U15" s="477"/>
      <c r="V15" s="480">
        <f t="shared" si="3"/>
        <v>2</v>
      </c>
    </row>
    <row r="16" spans="1:22" ht="15">
      <c r="A16" s="784"/>
      <c r="B16" s="780"/>
      <c r="C16" s="137" t="s">
        <v>11</v>
      </c>
      <c r="D16" s="140"/>
      <c r="E16" s="143"/>
      <c r="F16" s="139"/>
      <c r="G16" s="411"/>
      <c r="H16" s="139"/>
      <c r="I16" s="139"/>
      <c r="J16" s="140">
        <v>116.74</v>
      </c>
      <c r="K16" s="411">
        <f t="shared" si="0"/>
        <v>116.74</v>
      </c>
      <c r="L16" s="412">
        <f t="shared" si="1"/>
        <v>116.74</v>
      </c>
      <c r="M16" s="144"/>
      <c r="N16" s="32"/>
      <c r="O16" s="33"/>
      <c r="P16" s="411"/>
      <c r="Q16" s="412">
        <f t="shared" si="2"/>
        <v>116.74</v>
      </c>
      <c r="R16" s="32"/>
      <c r="S16" s="32"/>
      <c r="T16" s="32"/>
      <c r="U16" s="411"/>
      <c r="V16" s="413">
        <f t="shared" si="3"/>
        <v>116.74</v>
      </c>
    </row>
    <row r="17" spans="1:22" ht="18">
      <c r="A17" s="783">
        <v>7</v>
      </c>
      <c r="B17" s="779" t="s">
        <v>58</v>
      </c>
      <c r="C17" s="137" t="s">
        <v>71</v>
      </c>
      <c r="D17" s="140"/>
      <c r="E17" s="143"/>
      <c r="F17" s="139"/>
      <c r="G17" s="411"/>
      <c r="H17" s="139"/>
      <c r="I17" s="139"/>
      <c r="J17" s="476">
        <v>69</v>
      </c>
      <c r="K17" s="477">
        <f t="shared" si="0"/>
        <v>69</v>
      </c>
      <c r="L17" s="478">
        <f t="shared" si="1"/>
        <v>69</v>
      </c>
      <c r="M17" s="484"/>
      <c r="N17" s="479"/>
      <c r="O17" s="485"/>
      <c r="P17" s="477"/>
      <c r="Q17" s="478">
        <f t="shared" si="2"/>
        <v>69</v>
      </c>
      <c r="R17" s="479"/>
      <c r="S17" s="479"/>
      <c r="T17" s="479"/>
      <c r="U17" s="477"/>
      <c r="V17" s="480">
        <f t="shared" si="3"/>
        <v>69</v>
      </c>
    </row>
    <row r="18" spans="1:22" ht="15">
      <c r="A18" s="784"/>
      <c r="B18" s="780"/>
      <c r="C18" s="137" t="s">
        <v>11</v>
      </c>
      <c r="D18" s="140"/>
      <c r="E18" s="143"/>
      <c r="F18" s="139"/>
      <c r="G18" s="411"/>
      <c r="H18" s="139"/>
      <c r="I18" s="139"/>
      <c r="J18" s="140">
        <v>4415.99</v>
      </c>
      <c r="K18" s="411">
        <f t="shared" si="0"/>
        <v>4415.99</v>
      </c>
      <c r="L18" s="412">
        <f t="shared" si="1"/>
        <v>4415.99</v>
      </c>
      <c r="M18" s="144"/>
      <c r="N18" s="32"/>
      <c r="O18" s="33"/>
      <c r="P18" s="411"/>
      <c r="Q18" s="412">
        <f t="shared" si="2"/>
        <v>4415.99</v>
      </c>
      <c r="R18" s="32"/>
      <c r="S18" s="32"/>
      <c r="T18" s="32"/>
      <c r="U18" s="411"/>
      <c r="V18" s="413">
        <f t="shared" si="3"/>
        <v>4415.99</v>
      </c>
    </row>
    <row r="19" spans="1:22" ht="18">
      <c r="A19" s="783">
        <v>8</v>
      </c>
      <c r="B19" s="779" t="s">
        <v>61</v>
      </c>
      <c r="C19" s="137" t="s">
        <v>71</v>
      </c>
      <c r="D19" s="140"/>
      <c r="E19" s="143">
        <v>0.52</v>
      </c>
      <c r="F19" s="139"/>
      <c r="G19" s="411">
        <f>SUM(D19:F19)</f>
        <v>0.52</v>
      </c>
      <c r="H19" s="139"/>
      <c r="I19" s="139"/>
      <c r="J19" s="140"/>
      <c r="K19" s="411"/>
      <c r="L19" s="412">
        <f t="shared" si="1"/>
        <v>0.52</v>
      </c>
      <c r="M19" s="144"/>
      <c r="N19" s="32"/>
      <c r="O19" s="33"/>
      <c r="P19" s="411"/>
      <c r="Q19" s="412">
        <f t="shared" si="2"/>
        <v>0.52</v>
      </c>
      <c r="R19" s="32"/>
      <c r="S19" s="32"/>
      <c r="T19" s="32">
        <v>0.2</v>
      </c>
      <c r="U19" s="604">
        <f>SUM(R19:T19)</f>
        <v>0.2</v>
      </c>
      <c r="V19" s="413">
        <f t="shared" si="3"/>
        <v>0.72</v>
      </c>
    </row>
    <row r="20" spans="1:22" ht="15">
      <c r="A20" s="784"/>
      <c r="B20" s="780"/>
      <c r="C20" s="137" t="s">
        <v>11</v>
      </c>
      <c r="D20" s="140"/>
      <c r="E20" s="143">
        <v>48.34</v>
      </c>
      <c r="F20" s="139"/>
      <c r="G20" s="411">
        <f>SUM(D20:F20)</f>
        <v>48.34</v>
      </c>
      <c r="H20" s="139"/>
      <c r="I20" s="139"/>
      <c r="J20" s="140"/>
      <c r="K20" s="411"/>
      <c r="L20" s="412">
        <f t="shared" si="1"/>
        <v>48.34</v>
      </c>
      <c r="M20" s="144"/>
      <c r="N20" s="32"/>
      <c r="O20" s="33"/>
      <c r="P20" s="411"/>
      <c r="Q20" s="412">
        <f t="shared" si="2"/>
        <v>48.34</v>
      </c>
      <c r="R20" s="32"/>
      <c r="S20" s="32"/>
      <c r="T20" s="663">
        <v>1.3</v>
      </c>
      <c r="U20" s="411">
        <f>SUM(R20:T20)</f>
        <v>1.3</v>
      </c>
      <c r="V20" s="413">
        <f t="shared" si="3"/>
        <v>49.64</v>
      </c>
    </row>
    <row r="21" spans="1:22" ht="15">
      <c r="A21" s="3">
        <v>9</v>
      </c>
      <c r="B21" s="55" t="s">
        <v>65</v>
      </c>
      <c r="C21" s="60" t="s">
        <v>11</v>
      </c>
      <c r="D21" s="25"/>
      <c r="E21" s="61"/>
      <c r="F21" s="61"/>
      <c r="G21" s="411"/>
      <c r="H21" s="61"/>
      <c r="I21" s="25"/>
      <c r="J21" s="61">
        <v>55.29</v>
      </c>
      <c r="K21" s="411">
        <f t="shared" si="0"/>
        <v>55.29</v>
      </c>
      <c r="L21" s="412">
        <f t="shared" si="1"/>
        <v>55.29</v>
      </c>
      <c r="M21" s="61"/>
      <c r="N21" s="27"/>
      <c r="O21" s="27"/>
      <c r="P21" s="411"/>
      <c r="Q21" s="412">
        <f t="shared" si="2"/>
        <v>55.29</v>
      </c>
      <c r="R21" s="27"/>
      <c r="S21" s="27"/>
      <c r="T21" s="27"/>
      <c r="U21" s="411"/>
      <c r="V21" s="413">
        <f t="shared" si="3"/>
        <v>55.29</v>
      </c>
    </row>
    <row r="22" spans="1:22" ht="15">
      <c r="A22" s="694" t="s">
        <v>23</v>
      </c>
      <c r="B22" s="695"/>
      <c r="C22" s="695"/>
      <c r="D22" s="695"/>
      <c r="E22" s="695"/>
      <c r="F22" s="696"/>
      <c r="G22" s="411"/>
      <c r="H22" s="61"/>
      <c r="I22" s="25"/>
      <c r="J22" s="61"/>
      <c r="K22" s="411"/>
      <c r="L22" s="412"/>
      <c r="M22" s="61"/>
      <c r="N22" s="27"/>
      <c r="O22" s="27"/>
      <c r="P22" s="411"/>
      <c r="Q22" s="412"/>
      <c r="R22" s="27"/>
      <c r="S22" s="27"/>
      <c r="T22" s="27"/>
      <c r="U22" s="411"/>
      <c r="V22" s="413"/>
    </row>
    <row r="23" spans="1:22" ht="15">
      <c r="A23" s="671">
        <v>1</v>
      </c>
      <c r="B23" s="673" t="s">
        <v>80</v>
      </c>
      <c r="C23" s="486" t="s">
        <v>19</v>
      </c>
      <c r="D23" s="25"/>
      <c r="E23" s="61"/>
      <c r="F23" s="61"/>
      <c r="G23" s="411"/>
      <c r="H23" s="61"/>
      <c r="I23" s="25"/>
      <c r="J23" s="61"/>
      <c r="K23" s="411"/>
      <c r="L23" s="412"/>
      <c r="M23" s="61"/>
      <c r="N23" s="27"/>
      <c r="O23" s="27"/>
      <c r="P23" s="411"/>
      <c r="Q23" s="412"/>
      <c r="R23" s="27"/>
      <c r="S23" s="27">
        <v>33.5</v>
      </c>
      <c r="T23" s="27"/>
      <c r="U23" s="604">
        <f>SUM(R23:T23)</f>
        <v>33.5</v>
      </c>
      <c r="V23" s="605">
        <f>Q23+U23</f>
        <v>33.5</v>
      </c>
    </row>
    <row r="24" spans="1:22" ht="15">
      <c r="A24" s="672"/>
      <c r="B24" s="674"/>
      <c r="C24" s="486" t="s">
        <v>11</v>
      </c>
      <c r="D24" s="25"/>
      <c r="E24" s="61"/>
      <c r="F24" s="61"/>
      <c r="G24" s="411"/>
      <c r="H24" s="61"/>
      <c r="I24" s="25"/>
      <c r="J24" s="61"/>
      <c r="K24" s="411"/>
      <c r="L24" s="412"/>
      <c r="M24" s="61"/>
      <c r="N24" s="27"/>
      <c r="O24" s="27"/>
      <c r="P24" s="411"/>
      <c r="Q24" s="412"/>
      <c r="R24" s="27"/>
      <c r="S24" s="91">
        <v>16171</v>
      </c>
      <c r="T24" s="27"/>
      <c r="U24" s="411">
        <f>SUM(R24:T24)</f>
        <v>16171</v>
      </c>
      <c r="V24" s="413">
        <f>Q24+U24</f>
        <v>16171</v>
      </c>
    </row>
    <row r="25" spans="1:22" ht="14.25">
      <c r="A25" s="14"/>
      <c r="B25" s="606" t="s">
        <v>13</v>
      </c>
      <c r="C25" s="607" t="s">
        <v>11</v>
      </c>
      <c r="D25" s="608">
        <f>D6+D8+D10+D12+D14+D16+D18+D20+D21</f>
        <v>108.76</v>
      </c>
      <c r="E25" s="608">
        <f>E6+E8+E10+E12+E14+E16+E18+E20+E21</f>
        <v>121.18</v>
      </c>
      <c r="F25" s="608"/>
      <c r="G25" s="609">
        <f>SUM(D25:F25)</f>
        <v>229.94</v>
      </c>
      <c r="H25" s="608"/>
      <c r="I25" s="608">
        <f>I6+I8+I10+I12+I14+I16+I18+I20+I21</f>
        <v>4861.96</v>
      </c>
      <c r="J25" s="608">
        <f>J6+J8+J10+J12+J14+J16+J18+J20+J21</f>
        <v>6757.169999999999</v>
      </c>
      <c r="K25" s="609">
        <f>SUM(H25:J25)</f>
        <v>11619.13</v>
      </c>
      <c r="L25" s="610">
        <f>G25+K25</f>
        <v>11849.07</v>
      </c>
      <c r="M25" s="608">
        <f>M6+M8+M10+M12+M14+M16+M18+M20+M21</f>
        <v>35.59</v>
      </c>
      <c r="N25" s="608"/>
      <c r="O25" s="608"/>
      <c r="P25" s="609">
        <f>SUM(M25:O25)</f>
        <v>35.59</v>
      </c>
      <c r="Q25" s="610">
        <f>L25+P25</f>
        <v>11884.66</v>
      </c>
      <c r="R25" s="611">
        <f>R6+R8+R10+R12+R14+R16+R18+R20+R21</f>
        <v>80.51</v>
      </c>
      <c r="S25" s="611">
        <f>S6+S8+S10+S12+S14+S16+S18+S20+S21+S24</f>
        <v>16171</v>
      </c>
      <c r="T25" s="611">
        <f>T6+T8+T10+T12+T14+T16+T18+T20+T21</f>
        <v>1.3</v>
      </c>
      <c r="U25" s="609">
        <f>SUM(R25:T25)</f>
        <v>16252.81</v>
      </c>
      <c r="V25" s="612">
        <f>Q25+U25</f>
        <v>28137.47</v>
      </c>
    </row>
  </sheetData>
  <sheetProtection/>
  <mergeCells count="25">
    <mergeCell ref="B19:B20"/>
    <mergeCell ref="A19:A20"/>
    <mergeCell ref="B15:B16"/>
    <mergeCell ref="B11:B12"/>
    <mergeCell ref="A9:A10"/>
    <mergeCell ref="A15:A16"/>
    <mergeCell ref="C2:C3"/>
    <mergeCell ref="A7:A8"/>
    <mergeCell ref="B9:B10"/>
    <mergeCell ref="A5:A6"/>
    <mergeCell ref="A17:A18"/>
    <mergeCell ref="B17:B18"/>
    <mergeCell ref="A4:F4"/>
    <mergeCell ref="B7:B8"/>
    <mergeCell ref="D2:V2"/>
    <mergeCell ref="A23:A24"/>
    <mergeCell ref="B23:B24"/>
    <mergeCell ref="A1:V1"/>
    <mergeCell ref="A11:A12"/>
    <mergeCell ref="A13:A14"/>
    <mergeCell ref="B5:B6"/>
    <mergeCell ref="B13:B14"/>
    <mergeCell ref="A22:F22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2"/>
  <sheetViews>
    <sheetView zoomScale="70" zoomScaleNormal="70" zoomScalePageLayoutView="0" workbookViewId="0" topLeftCell="A1">
      <selection activeCell="R21" sqref="R21"/>
    </sheetView>
  </sheetViews>
  <sheetFormatPr defaultColWidth="8.796875" defaultRowHeight="14.25"/>
  <cols>
    <col min="1" max="1" width="3.59765625" style="0" customWidth="1"/>
    <col min="2" max="2" width="26.3984375" style="0" customWidth="1"/>
    <col min="3" max="3" width="4.5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5" style="0" customWidth="1"/>
    <col min="8" max="8" width="6.59765625" style="0" bestFit="1" customWidth="1"/>
    <col min="9" max="9" width="6.3984375" style="0" bestFit="1" customWidth="1"/>
    <col min="10" max="10" width="5.3984375" style="0" bestFit="1" customWidth="1"/>
    <col min="11" max="11" width="8.69921875" style="0" customWidth="1"/>
    <col min="12" max="12" width="9.3984375" style="0" customWidth="1"/>
    <col min="13" max="13" width="6.3984375" style="0" bestFit="1" customWidth="1"/>
    <col min="14" max="14" width="6.5" style="0" bestFit="1" customWidth="1"/>
    <col min="15" max="15" width="8.3984375" style="0" bestFit="1" customWidth="1"/>
    <col min="16" max="16" width="9.398437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675" t="s">
        <v>106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785">
        <v>1</v>
      </c>
      <c r="B5" s="787" t="s">
        <v>35</v>
      </c>
      <c r="C5" s="145" t="s">
        <v>12</v>
      </c>
      <c r="D5" s="146"/>
      <c r="E5" s="418">
        <v>1</v>
      </c>
      <c r="F5" s="418"/>
      <c r="G5" s="419">
        <f>SUM(D5:F5)</f>
        <v>1</v>
      </c>
      <c r="H5" s="418"/>
      <c r="I5" s="418"/>
      <c r="J5" s="418"/>
      <c r="K5" s="419"/>
      <c r="L5" s="420">
        <f aca="true" t="shared" si="0" ref="L5:L11">G5+K5</f>
        <v>1</v>
      </c>
      <c r="M5" s="421">
        <v>2</v>
      </c>
      <c r="N5" s="422">
        <v>2</v>
      </c>
      <c r="O5" s="423"/>
      <c r="P5" s="419">
        <f aca="true" t="shared" si="1" ref="P5:P11">SUM(M5:O5)</f>
        <v>4</v>
      </c>
      <c r="Q5" s="420">
        <f aca="true" t="shared" si="2" ref="Q5:Q11">L5+P5</f>
        <v>5</v>
      </c>
      <c r="R5" s="423">
        <v>2</v>
      </c>
      <c r="S5" s="423"/>
      <c r="T5" s="423"/>
      <c r="U5" s="419">
        <f>SUM(R5:T5)</f>
        <v>2</v>
      </c>
      <c r="V5" s="424">
        <f aca="true" t="shared" si="3" ref="V5:V11">Q5+U5</f>
        <v>7</v>
      </c>
    </row>
    <row r="6" spans="1:22" ht="15">
      <c r="A6" s="786"/>
      <c r="B6" s="788"/>
      <c r="C6" s="145" t="s">
        <v>11</v>
      </c>
      <c r="D6" s="146"/>
      <c r="E6" s="149">
        <v>9.32</v>
      </c>
      <c r="F6" s="146"/>
      <c r="G6" s="417">
        <f>SUM(D6:F6)</f>
        <v>9.32</v>
      </c>
      <c r="H6" s="146"/>
      <c r="I6" s="146"/>
      <c r="J6" s="146"/>
      <c r="K6" s="417"/>
      <c r="L6" s="414">
        <f t="shared" si="0"/>
        <v>9.32</v>
      </c>
      <c r="M6" s="147">
        <v>15.59</v>
      </c>
      <c r="N6" s="148">
        <v>12.54</v>
      </c>
      <c r="O6" s="34"/>
      <c r="P6" s="417">
        <f t="shared" si="1"/>
        <v>28.13</v>
      </c>
      <c r="Q6" s="415">
        <f t="shared" si="2"/>
        <v>37.45</v>
      </c>
      <c r="R6" s="34">
        <v>12.54</v>
      </c>
      <c r="S6" s="34"/>
      <c r="T6" s="34"/>
      <c r="U6" s="417">
        <f>SUM(R6:T6)</f>
        <v>12.54</v>
      </c>
      <c r="V6" s="416">
        <f t="shared" si="3"/>
        <v>49.99</v>
      </c>
    </row>
    <row r="7" spans="1:22" ht="15">
      <c r="A7" s="671">
        <v>2</v>
      </c>
      <c r="B7" s="673" t="s">
        <v>41</v>
      </c>
      <c r="C7" s="60" t="s">
        <v>12</v>
      </c>
      <c r="D7" s="25"/>
      <c r="E7" s="61"/>
      <c r="F7" s="61"/>
      <c r="G7" s="417"/>
      <c r="H7" s="61"/>
      <c r="I7" s="25"/>
      <c r="J7" s="61"/>
      <c r="K7" s="417"/>
      <c r="L7" s="414"/>
      <c r="M7" s="179">
        <v>9</v>
      </c>
      <c r="N7" s="211"/>
      <c r="O7" s="182"/>
      <c r="P7" s="419">
        <f t="shared" si="1"/>
        <v>9</v>
      </c>
      <c r="Q7" s="420">
        <f t="shared" si="2"/>
        <v>9</v>
      </c>
      <c r="R7" s="182"/>
      <c r="S7" s="182"/>
      <c r="T7" s="182"/>
      <c r="U7" s="419"/>
      <c r="V7" s="424">
        <f t="shared" si="3"/>
        <v>9</v>
      </c>
    </row>
    <row r="8" spans="1:22" ht="15">
      <c r="A8" s="672"/>
      <c r="B8" s="674"/>
      <c r="C8" s="63" t="s">
        <v>11</v>
      </c>
      <c r="D8" s="25"/>
      <c r="E8" s="61"/>
      <c r="F8" s="61"/>
      <c r="G8" s="417"/>
      <c r="H8" s="61"/>
      <c r="I8" s="25"/>
      <c r="J8" s="61"/>
      <c r="K8" s="417"/>
      <c r="L8" s="414"/>
      <c r="M8" s="61">
        <v>142.37</v>
      </c>
      <c r="N8" s="70"/>
      <c r="O8" s="27"/>
      <c r="P8" s="417">
        <f t="shared" si="1"/>
        <v>142.37</v>
      </c>
      <c r="Q8" s="415">
        <f t="shared" si="2"/>
        <v>142.37</v>
      </c>
      <c r="R8" s="27"/>
      <c r="S8" s="27"/>
      <c r="T8" s="27"/>
      <c r="U8" s="417"/>
      <c r="V8" s="416">
        <f t="shared" si="3"/>
        <v>142.37</v>
      </c>
    </row>
    <row r="9" spans="1:22" ht="15">
      <c r="A9" s="671">
        <v>3</v>
      </c>
      <c r="B9" s="673" t="s">
        <v>75</v>
      </c>
      <c r="C9" s="60" t="s">
        <v>12</v>
      </c>
      <c r="D9" s="25"/>
      <c r="E9" s="61"/>
      <c r="F9" s="61"/>
      <c r="G9" s="417"/>
      <c r="H9" s="61"/>
      <c r="I9" s="25"/>
      <c r="J9" s="61"/>
      <c r="K9" s="417"/>
      <c r="L9" s="414"/>
      <c r="M9" s="61"/>
      <c r="N9" s="70">
        <v>1</v>
      </c>
      <c r="O9" s="27"/>
      <c r="P9" s="419">
        <f t="shared" si="1"/>
        <v>1</v>
      </c>
      <c r="Q9" s="420">
        <f t="shared" si="2"/>
        <v>1</v>
      </c>
      <c r="R9" s="182"/>
      <c r="S9" s="182"/>
      <c r="T9" s="182"/>
      <c r="U9" s="419"/>
      <c r="V9" s="424">
        <f t="shared" si="3"/>
        <v>1</v>
      </c>
    </row>
    <row r="10" spans="1:22" ht="15">
      <c r="A10" s="672"/>
      <c r="B10" s="674"/>
      <c r="C10" s="63" t="s">
        <v>11</v>
      </c>
      <c r="D10" s="25"/>
      <c r="E10" s="61"/>
      <c r="F10" s="61"/>
      <c r="G10" s="417"/>
      <c r="H10" s="61"/>
      <c r="I10" s="25"/>
      <c r="J10" s="61"/>
      <c r="K10" s="417"/>
      <c r="L10" s="414"/>
      <c r="M10" s="61"/>
      <c r="N10" s="70">
        <v>707.29</v>
      </c>
      <c r="O10" s="27"/>
      <c r="P10" s="417">
        <f t="shared" si="1"/>
        <v>707.29</v>
      </c>
      <c r="Q10" s="415">
        <f t="shared" si="2"/>
        <v>707.29</v>
      </c>
      <c r="R10" s="27"/>
      <c r="S10" s="27"/>
      <c r="T10" s="27"/>
      <c r="U10" s="417"/>
      <c r="V10" s="416">
        <f t="shared" si="3"/>
        <v>707.29</v>
      </c>
    </row>
    <row r="11" spans="1:22" ht="15">
      <c r="A11" s="21">
        <v>4</v>
      </c>
      <c r="B11" s="55" t="s">
        <v>65</v>
      </c>
      <c r="C11" s="60" t="s">
        <v>11</v>
      </c>
      <c r="D11" s="25"/>
      <c r="E11" s="61"/>
      <c r="F11" s="61"/>
      <c r="G11" s="417"/>
      <c r="H11" s="61"/>
      <c r="I11" s="25">
        <v>243.97</v>
      </c>
      <c r="J11" s="61"/>
      <c r="K11" s="417">
        <f>SUM(H11:J11)</f>
        <v>243.97</v>
      </c>
      <c r="L11" s="414">
        <f t="shared" si="0"/>
        <v>243.97</v>
      </c>
      <c r="M11" s="61"/>
      <c r="N11" s="70"/>
      <c r="O11" s="91">
        <v>8</v>
      </c>
      <c r="P11" s="417">
        <f t="shared" si="1"/>
        <v>8</v>
      </c>
      <c r="Q11" s="415">
        <f t="shared" si="2"/>
        <v>251.97</v>
      </c>
      <c r="R11" s="27"/>
      <c r="S11" s="27"/>
      <c r="T11" s="27"/>
      <c r="U11" s="417"/>
      <c r="V11" s="416">
        <f t="shared" si="3"/>
        <v>251.97</v>
      </c>
    </row>
    <row r="12" spans="1:22" ht="14.25">
      <c r="A12" s="15"/>
      <c r="B12" s="613" t="s">
        <v>13</v>
      </c>
      <c r="C12" s="614" t="s">
        <v>11</v>
      </c>
      <c r="D12" s="615"/>
      <c r="E12" s="615">
        <f>E6+E8+E10+E11</f>
        <v>9.32</v>
      </c>
      <c r="F12" s="615"/>
      <c r="G12" s="616">
        <f>SUM(D12:F12)</f>
        <v>9.32</v>
      </c>
      <c r="H12" s="615"/>
      <c r="I12" s="615">
        <f>I6+I8+I10+I11</f>
        <v>243.97</v>
      </c>
      <c r="J12" s="615"/>
      <c r="K12" s="616">
        <f>SUM(H12:J12)</f>
        <v>243.97</v>
      </c>
      <c r="L12" s="617">
        <f>G12+K12</f>
        <v>253.29</v>
      </c>
      <c r="M12" s="615">
        <f>M6+M8+M10+M11</f>
        <v>157.96</v>
      </c>
      <c r="N12" s="618">
        <f>N6+N8+N10+N11</f>
        <v>719.8299999999999</v>
      </c>
      <c r="O12" s="619">
        <f>O6+O8+O10+O11</f>
        <v>8</v>
      </c>
      <c r="P12" s="616">
        <f>SUM(M12:O12)</f>
        <v>885.79</v>
      </c>
      <c r="Q12" s="620">
        <f>L12+P12</f>
        <v>1139.08</v>
      </c>
      <c r="R12" s="619">
        <f>R6+R8+R10+R11</f>
        <v>12.54</v>
      </c>
      <c r="S12" s="619"/>
      <c r="T12" s="619"/>
      <c r="U12" s="616">
        <f>SUM(R12:T12)</f>
        <v>12.54</v>
      </c>
      <c r="V12" s="621">
        <f>Q12+U12</f>
        <v>1151.62</v>
      </c>
    </row>
  </sheetData>
  <sheetProtection/>
  <mergeCells count="12">
    <mergeCell ref="A7:A8"/>
    <mergeCell ref="B7:B8"/>
    <mergeCell ref="A9:A10"/>
    <mergeCell ref="B9:B10"/>
    <mergeCell ref="A5:A6"/>
    <mergeCell ref="B5:B6"/>
    <mergeCell ref="A2:A3"/>
    <mergeCell ref="B2:B3"/>
    <mergeCell ref="C2:C3"/>
    <mergeCell ref="A1:V1"/>
    <mergeCell ref="D2:V2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3"/>
  <sheetViews>
    <sheetView zoomScale="70" zoomScaleNormal="70" zoomScalePageLayoutView="0" workbookViewId="0" topLeftCell="A1">
      <selection activeCell="K19" sqref="K19:L20"/>
    </sheetView>
  </sheetViews>
  <sheetFormatPr defaultColWidth="8.796875" defaultRowHeight="14.25"/>
  <cols>
    <col min="1" max="1" width="3.69921875" style="0" customWidth="1"/>
    <col min="2" max="2" width="26.8984375" style="0" customWidth="1"/>
    <col min="3" max="3" width="4.3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59765625" style="0" customWidth="1"/>
    <col min="8" max="8" width="6.59765625" style="0" bestFit="1" customWidth="1"/>
    <col min="9" max="9" width="4.3984375" style="0" bestFit="1" customWidth="1"/>
    <col min="10" max="10" width="7.09765625" style="0" bestFit="1" customWidth="1"/>
    <col min="11" max="11" width="8.59765625" style="0" customWidth="1"/>
    <col min="12" max="12" width="9.3984375" style="0" customWidth="1"/>
    <col min="13" max="13" width="8.8984375" style="0" bestFit="1" customWidth="1"/>
    <col min="14" max="14" width="6.5" style="0" bestFit="1" customWidth="1"/>
    <col min="15" max="15" width="8.3984375" style="0" bestFit="1" customWidth="1"/>
    <col min="16" max="16" width="9.3984375" style="0" customWidth="1"/>
    <col min="17" max="17" width="9.3984375" style="0" bestFit="1" customWidth="1"/>
    <col min="18" max="18" width="7.59765625" style="0" bestFit="1" customWidth="1"/>
    <col min="19" max="19" width="8.3984375" style="0" bestFit="1" customWidth="1"/>
    <col min="20" max="20" width="7.5" style="0" bestFit="1" customWidth="1"/>
    <col min="21" max="21" width="9.59765625" style="0" customWidth="1"/>
    <col min="22" max="22" width="9.3984375" style="0" bestFit="1" customWidth="1"/>
  </cols>
  <sheetData>
    <row r="1" spans="1:22" ht="20.25">
      <c r="A1" s="675" t="s">
        <v>34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789">
        <v>1</v>
      </c>
      <c r="B5" s="793" t="s">
        <v>35</v>
      </c>
      <c r="C5" s="150" t="s">
        <v>12</v>
      </c>
      <c r="D5" s="151"/>
      <c r="E5" s="151"/>
      <c r="F5" s="151"/>
      <c r="G5" s="425"/>
      <c r="H5" s="151"/>
      <c r="I5" s="436">
        <v>1</v>
      </c>
      <c r="J5" s="437"/>
      <c r="K5" s="438">
        <f>SUM(H5:J5)</f>
        <v>1</v>
      </c>
      <c r="L5" s="439">
        <f>G5+K5</f>
        <v>1</v>
      </c>
      <c r="M5" s="437"/>
      <c r="N5" s="440"/>
      <c r="O5" s="441"/>
      <c r="P5" s="442"/>
      <c r="Q5" s="439">
        <f aca="true" t="shared" si="0" ref="Q5:Q17">L5+P5</f>
        <v>1</v>
      </c>
      <c r="R5" s="441"/>
      <c r="S5" s="441">
        <v>5</v>
      </c>
      <c r="T5" s="441"/>
      <c r="U5" s="442">
        <f>SUM(R5:T5)</f>
        <v>5</v>
      </c>
      <c r="V5" s="443">
        <f aca="true" t="shared" si="1" ref="V5:V17">Q5+U5</f>
        <v>6</v>
      </c>
    </row>
    <row r="6" spans="1:22" ht="15">
      <c r="A6" s="790"/>
      <c r="B6" s="794"/>
      <c r="C6" s="150" t="s">
        <v>11</v>
      </c>
      <c r="D6" s="151"/>
      <c r="E6" s="151"/>
      <c r="F6" s="151"/>
      <c r="G6" s="425"/>
      <c r="H6" s="151"/>
      <c r="I6" s="154">
        <v>9.32</v>
      </c>
      <c r="J6" s="151"/>
      <c r="K6" s="426">
        <f>SUM(H6:J6)</f>
        <v>9.32</v>
      </c>
      <c r="L6" s="427">
        <f>G6+K6</f>
        <v>9.32</v>
      </c>
      <c r="M6" s="151"/>
      <c r="N6" s="153"/>
      <c r="O6" s="35"/>
      <c r="P6" s="425"/>
      <c r="Q6" s="427">
        <f t="shared" si="0"/>
        <v>9.32</v>
      </c>
      <c r="R6" s="35"/>
      <c r="S6" s="35">
        <v>31.36</v>
      </c>
      <c r="T6" s="35"/>
      <c r="U6" s="425">
        <f>SUM(R6:T6)</f>
        <v>31.36</v>
      </c>
      <c r="V6" s="428">
        <f t="shared" si="1"/>
        <v>40.68</v>
      </c>
    </row>
    <row r="7" spans="1:22" ht="18">
      <c r="A7" s="789">
        <v>2</v>
      </c>
      <c r="B7" s="793" t="s">
        <v>58</v>
      </c>
      <c r="C7" s="150" t="s">
        <v>71</v>
      </c>
      <c r="D7" s="151"/>
      <c r="E7" s="151"/>
      <c r="F7" s="151"/>
      <c r="G7" s="425"/>
      <c r="H7" s="151"/>
      <c r="I7" s="151"/>
      <c r="J7" s="429">
        <v>60.3</v>
      </c>
      <c r="K7" s="430">
        <f>SUM(H7:J7)</f>
        <v>60.3</v>
      </c>
      <c r="L7" s="431">
        <f>G7+K7</f>
        <v>60.3</v>
      </c>
      <c r="M7" s="429"/>
      <c r="N7" s="432"/>
      <c r="O7" s="433"/>
      <c r="P7" s="434"/>
      <c r="Q7" s="431">
        <f t="shared" si="0"/>
        <v>60.3</v>
      </c>
      <c r="R7" s="433"/>
      <c r="S7" s="433"/>
      <c r="T7" s="433"/>
      <c r="U7" s="434"/>
      <c r="V7" s="435">
        <f t="shared" si="1"/>
        <v>60.3</v>
      </c>
    </row>
    <row r="8" spans="1:22" ht="15">
      <c r="A8" s="790"/>
      <c r="B8" s="794"/>
      <c r="C8" s="150" t="s">
        <v>11</v>
      </c>
      <c r="D8" s="151"/>
      <c r="E8" s="151"/>
      <c r="F8" s="151"/>
      <c r="G8" s="425"/>
      <c r="H8" s="151"/>
      <c r="I8" s="151"/>
      <c r="J8" s="151">
        <v>4067.72</v>
      </c>
      <c r="K8" s="426">
        <f>SUM(H8:J8)</f>
        <v>4067.72</v>
      </c>
      <c r="L8" s="427">
        <f>G8+K8</f>
        <v>4067.72</v>
      </c>
      <c r="M8" s="151"/>
      <c r="N8" s="153"/>
      <c r="O8" s="35"/>
      <c r="P8" s="425"/>
      <c r="Q8" s="427">
        <f t="shared" si="0"/>
        <v>4067.72</v>
      </c>
      <c r="R8" s="35"/>
      <c r="S8" s="35"/>
      <c r="T8" s="35"/>
      <c r="U8" s="425"/>
      <c r="V8" s="428">
        <f t="shared" si="1"/>
        <v>4067.72</v>
      </c>
    </row>
    <row r="9" spans="1:22" ht="15">
      <c r="A9" s="789">
        <v>3</v>
      </c>
      <c r="B9" s="793" t="s">
        <v>32</v>
      </c>
      <c r="C9" s="150" t="s">
        <v>12</v>
      </c>
      <c r="D9" s="151"/>
      <c r="E9" s="151"/>
      <c r="F9" s="151"/>
      <c r="G9" s="425"/>
      <c r="H9" s="151"/>
      <c r="I9" s="151"/>
      <c r="J9" s="151"/>
      <c r="K9" s="426"/>
      <c r="L9" s="427"/>
      <c r="M9" s="155">
        <v>3</v>
      </c>
      <c r="N9" s="153"/>
      <c r="O9" s="35"/>
      <c r="P9" s="442">
        <f aca="true" t="shared" si="2" ref="P9:P16">SUM(M9:O9)</f>
        <v>3</v>
      </c>
      <c r="Q9" s="439">
        <f t="shared" si="0"/>
        <v>3</v>
      </c>
      <c r="R9" s="441"/>
      <c r="S9" s="441"/>
      <c r="T9" s="441"/>
      <c r="U9" s="442"/>
      <c r="V9" s="443">
        <f t="shared" si="1"/>
        <v>3</v>
      </c>
    </row>
    <row r="10" spans="1:22" ht="15">
      <c r="A10" s="790"/>
      <c r="B10" s="794"/>
      <c r="C10" s="150" t="s">
        <v>11</v>
      </c>
      <c r="D10" s="151"/>
      <c r="E10" s="151"/>
      <c r="F10" s="151"/>
      <c r="G10" s="425"/>
      <c r="H10" s="151"/>
      <c r="I10" s="151"/>
      <c r="J10" s="151"/>
      <c r="K10" s="426"/>
      <c r="L10" s="427"/>
      <c r="M10" s="155">
        <v>477.33</v>
      </c>
      <c r="N10" s="153"/>
      <c r="O10" s="35"/>
      <c r="P10" s="425">
        <f t="shared" si="2"/>
        <v>477.33</v>
      </c>
      <c r="Q10" s="427">
        <f t="shared" si="0"/>
        <v>477.33</v>
      </c>
      <c r="R10" s="35"/>
      <c r="S10" s="35"/>
      <c r="T10" s="35"/>
      <c r="U10" s="425"/>
      <c r="V10" s="428">
        <f t="shared" si="1"/>
        <v>477.33</v>
      </c>
    </row>
    <row r="11" spans="1:22" ht="15">
      <c r="A11" s="789">
        <v>4</v>
      </c>
      <c r="B11" s="793" t="s">
        <v>45</v>
      </c>
      <c r="C11" s="150" t="s">
        <v>12</v>
      </c>
      <c r="D11" s="151"/>
      <c r="E11" s="151"/>
      <c r="F11" s="151"/>
      <c r="G11" s="425"/>
      <c r="H11" s="151"/>
      <c r="I11" s="151"/>
      <c r="J11" s="151"/>
      <c r="K11" s="426"/>
      <c r="L11" s="427"/>
      <c r="M11" s="155">
        <v>1</v>
      </c>
      <c r="N11" s="153"/>
      <c r="O11" s="35"/>
      <c r="P11" s="442">
        <f t="shared" si="2"/>
        <v>1</v>
      </c>
      <c r="Q11" s="439">
        <f t="shared" si="0"/>
        <v>1</v>
      </c>
      <c r="R11" s="441"/>
      <c r="S11" s="441"/>
      <c r="T11" s="441"/>
      <c r="U11" s="442"/>
      <c r="V11" s="443">
        <f t="shared" si="1"/>
        <v>1</v>
      </c>
    </row>
    <row r="12" spans="1:22" ht="15">
      <c r="A12" s="790"/>
      <c r="B12" s="794"/>
      <c r="C12" s="150" t="s">
        <v>11</v>
      </c>
      <c r="D12" s="151"/>
      <c r="E12" s="151"/>
      <c r="F12" s="151"/>
      <c r="G12" s="425"/>
      <c r="H12" s="151"/>
      <c r="I12" s="151"/>
      <c r="J12" s="151"/>
      <c r="K12" s="426"/>
      <c r="L12" s="427"/>
      <c r="M12" s="151">
        <v>9.07</v>
      </c>
      <c r="N12" s="153"/>
      <c r="O12" s="35"/>
      <c r="P12" s="425">
        <f t="shared" si="2"/>
        <v>9.07</v>
      </c>
      <c r="Q12" s="427">
        <f t="shared" si="0"/>
        <v>9.07</v>
      </c>
      <c r="R12" s="35"/>
      <c r="S12" s="35"/>
      <c r="T12" s="35"/>
      <c r="U12" s="425"/>
      <c r="V12" s="428">
        <f t="shared" si="1"/>
        <v>9.07</v>
      </c>
    </row>
    <row r="13" spans="1:22" ht="15">
      <c r="A13" s="789">
        <v>5</v>
      </c>
      <c r="B13" s="793" t="s">
        <v>75</v>
      </c>
      <c r="C13" s="150" t="s">
        <v>12</v>
      </c>
      <c r="D13" s="151"/>
      <c r="E13" s="151"/>
      <c r="F13" s="151"/>
      <c r="G13" s="425"/>
      <c r="H13" s="151"/>
      <c r="I13" s="151"/>
      <c r="J13" s="151"/>
      <c r="K13" s="426"/>
      <c r="L13" s="427"/>
      <c r="M13" s="155">
        <v>1</v>
      </c>
      <c r="N13" s="153"/>
      <c r="O13" s="35"/>
      <c r="P13" s="442">
        <f t="shared" si="2"/>
        <v>1</v>
      </c>
      <c r="Q13" s="439">
        <f t="shared" si="0"/>
        <v>1</v>
      </c>
      <c r="R13" s="441"/>
      <c r="S13" s="441"/>
      <c r="T13" s="441"/>
      <c r="U13" s="442"/>
      <c r="V13" s="443">
        <f t="shared" si="1"/>
        <v>1</v>
      </c>
    </row>
    <row r="14" spans="1:22" ht="15">
      <c r="A14" s="790"/>
      <c r="B14" s="794"/>
      <c r="C14" s="150" t="s">
        <v>11</v>
      </c>
      <c r="D14" s="151"/>
      <c r="E14" s="151"/>
      <c r="F14" s="151"/>
      <c r="G14" s="425"/>
      <c r="H14" s="151"/>
      <c r="I14" s="151"/>
      <c r="J14" s="151"/>
      <c r="K14" s="426"/>
      <c r="L14" s="427"/>
      <c r="M14" s="151">
        <v>55.24</v>
      </c>
      <c r="N14" s="153"/>
      <c r="O14" s="35"/>
      <c r="P14" s="425">
        <f t="shared" si="2"/>
        <v>55.24</v>
      </c>
      <c r="Q14" s="427">
        <f t="shared" si="0"/>
        <v>55.24</v>
      </c>
      <c r="R14" s="35"/>
      <c r="S14" s="35"/>
      <c r="T14" s="35"/>
      <c r="U14" s="425"/>
      <c r="V14" s="428">
        <f t="shared" si="1"/>
        <v>55.24</v>
      </c>
    </row>
    <row r="15" spans="1:22" ht="18">
      <c r="A15" s="671">
        <v>6</v>
      </c>
      <c r="B15" s="673" t="s">
        <v>76</v>
      </c>
      <c r="C15" s="60" t="s">
        <v>71</v>
      </c>
      <c r="D15" s="25"/>
      <c r="E15" s="61"/>
      <c r="F15" s="61"/>
      <c r="G15" s="425"/>
      <c r="H15" s="61"/>
      <c r="I15" s="25"/>
      <c r="J15" s="61"/>
      <c r="K15" s="426"/>
      <c r="L15" s="427"/>
      <c r="M15" s="61"/>
      <c r="N15" s="70">
        <v>4.8</v>
      </c>
      <c r="O15" s="27"/>
      <c r="P15" s="434">
        <f t="shared" si="2"/>
        <v>4.8</v>
      </c>
      <c r="Q15" s="431">
        <f t="shared" si="0"/>
        <v>4.8</v>
      </c>
      <c r="R15" s="240"/>
      <c r="S15" s="240"/>
      <c r="T15" s="240"/>
      <c r="U15" s="434"/>
      <c r="V15" s="435">
        <f t="shared" si="1"/>
        <v>4.8</v>
      </c>
    </row>
    <row r="16" spans="1:22" ht="15">
      <c r="A16" s="672"/>
      <c r="B16" s="674"/>
      <c r="C16" s="63" t="s">
        <v>11</v>
      </c>
      <c r="D16" s="25"/>
      <c r="E16" s="61"/>
      <c r="F16" s="61"/>
      <c r="G16" s="425"/>
      <c r="H16" s="61"/>
      <c r="I16" s="25"/>
      <c r="J16" s="61"/>
      <c r="K16" s="426"/>
      <c r="L16" s="427"/>
      <c r="M16" s="61"/>
      <c r="N16" s="70">
        <v>23.15</v>
      </c>
      <c r="O16" s="27"/>
      <c r="P16" s="425">
        <f t="shared" si="2"/>
        <v>23.15</v>
      </c>
      <c r="Q16" s="427">
        <f t="shared" si="0"/>
        <v>23.15</v>
      </c>
      <c r="R16" s="27"/>
      <c r="S16" s="27"/>
      <c r="T16" s="27"/>
      <c r="U16" s="425"/>
      <c r="V16" s="428">
        <f t="shared" si="1"/>
        <v>23.15</v>
      </c>
    </row>
    <row r="17" spans="1:22" ht="15">
      <c r="A17" s="110"/>
      <c r="B17" s="55" t="s">
        <v>65</v>
      </c>
      <c r="C17" s="60" t="s">
        <v>11</v>
      </c>
      <c r="D17" s="25"/>
      <c r="E17" s="61"/>
      <c r="F17" s="61"/>
      <c r="G17" s="425"/>
      <c r="H17" s="61"/>
      <c r="I17" s="25"/>
      <c r="J17" s="61">
        <v>33.52</v>
      </c>
      <c r="K17" s="426">
        <f>SUM(H17:J17)</f>
        <v>33.52</v>
      </c>
      <c r="L17" s="427">
        <f>G17+K17</f>
        <v>33.52</v>
      </c>
      <c r="M17" s="61"/>
      <c r="N17" s="70"/>
      <c r="O17" s="27"/>
      <c r="P17" s="425"/>
      <c r="Q17" s="427">
        <f t="shared" si="0"/>
        <v>33.52</v>
      </c>
      <c r="R17" s="27"/>
      <c r="S17" s="27"/>
      <c r="T17" s="27"/>
      <c r="U17" s="425"/>
      <c r="V17" s="428">
        <f t="shared" si="1"/>
        <v>33.52</v>
      </c>
    </row>
    <row r="18" spans="1:22" ht="15" customHeight="1">
      <c r="A18" s="791" t="s">
        <v>23</v>
      </c>
      <c r="B18" s="792"/>
      <c r="C18" s="792"/>
      <c r="D18" s="792"/>
      <c r="E18" s="792"/>
      <c r="F18" s="792"/>
      <c r="G18" s="630"/>
      <c r="H18" s="631"/>
      <c r="I18" s="631"/>
      <c r="J18" s="631"/>
      <c r="K18" s="632"/>
      <c r="L18" s="633"/>
      <c r="M18" s="634"/>
      <c r="N18" s="635"/>
      <c r="O18" s="636"/>
      <c r="P18" s="632"/>
      <c r="Q18" s="633"/>
      <c r="R18" s="636"/>
      <c r="S18" s="636"/>
      <c r="T18" s="636"/>
      <c r="U18" s="632"/>
      <c r="V18" s="637"/>
    </row>
    <row r="19" spans="1:22" ht="15">
      <c r="A19" s="789">
        <v>1</v>
      </c>
      <c r="B19" s="793" t="s">
        <v>33</v>
      </c>
      <c r="C19" s="150" t="s">
        <v>12</v>
      </c>
      <c r="D19" s="151"/>
      <c r="E19" s="151"/>
      <c r="F19" s="151"/>
      <c r="G19" s="425"/>
      <c r="H19" s="151"/>
      <c r="I19" s="151"/>
      <c r="J19" s="152"/>
      <c r="K19" s="425"/>
      <c r="L19" s="427"/>
      <c r="M19" s="156">
        <v>1</v>
      </c>
      <c r="N19" s="157"/>
      <c r="O19" s="36"/>
      <c r="P19" s="442">
        <f>SUM(M19:O19)</f>
        <v>1</v>
      </c>
      <c r="Q19" s="439">
        <f>L19+P19</f>
        <v>1</v>
      </c>
      <c r="R19" s="628"/>
      <c r="S19" s="628"/>
      <c r="T19" s="628"/>
      <c r="U19" s="442"/>
      <c r="V19" s="443">
        <f>Q19+U19</f>
        <v>1</v>
      </c>
    </row>
    <row r="20" spans="1:22" ht="15">
      <c r="A20" s="790"/>
      <c r="B20" s="794"/>
      <c r="C20" s="150" t="s">
        <v>11</v>
      </c>
      <c r="D20" s="151"/>
      <c r="E20" s="151"/>
      <c r="F20" s="151"/>
      <c r="G20" s="425"/>
      <c r="H20" s="151"/>
      <c r="I20" s="151"/>
      <c r="J20" s="154"/>
      <c r="K20" s="425"/>
      <c r="L20" s="427"/>
      <c r="M20" s="158">
        <v>135000</v>
      </c>
      <c r="N20" s="157"/>
      <c r="O20" s="36"/>
      <c r="P20" s="425">
        <f>SUM(M20:O20)</f>
        <v>135000</v>
      </c>
      <c r="Q20" s="427">
        <f>L20+P20</f>
        <v>135000</v>
      </c>
      <c r="R20" s="36"/>
      <c r="S20" s="36"/>
      <c r="T20" s="36"/>
      <c r="U20" s="425"/>
      <c r="V20" s="428">
        <f>Q20+U20</f>
        <v>135000</v>
      </c>
    </row>
    <row r="21" spans="1:22" ht="18">
      <c r="A21" s="789">
        <v>2</v>
      </c>
      <c r="B21" s="793" t="s">
        <v>100</v>
      </c>
      <c r="C21" s="486" t="s">
        <v>71</v>
      </c>
      <c r="D21" s="151"/>
      <c r="E21" s="151"/>
      <c r="F21" s="151"/>
      <c r="G21" s="425"/>
      <c r="H21" s="151"/>
      <c r="I21" s="151"/>
      <c r="J21" s="154"/>
      <c r="K21" s="425"/>
      <c r="L21" s="427"/>
      <c r="M21" s="158"/>
      <c r="N21" s="157"/>
      <c r="O21" s="36"/>
      <c r="P21" s="425"/>
      <c r="Q21" s="427"/>
      <c r="R21" s="36"/>
      <c r="S21" s="36">
        <v>37.44</v>
      </c>
      <c r="T21" s="36"/>
      <c r="U21" s="425">
        <f>SUM(R21:T21)</f>
        <v>37.44</v>
      </c>
      <c r="V21" s="428">
        <f>Q21+U21</f>
        <v>37.44</v>
      </c>
    </row>
    <row r="22" spans="1:22" ht="15">
      <c r="A22" s="790"/>
      <c r="B22" s="794"/>
      <c r="C22" s="63" t="s">
        <v>11</v>
      </c>
      <c r="D22" s="151"/>
      <c r="E22" s="151"/>
      <c r="F22" s="151"/>
      <c r="G22" s="425"/>
      <c r="H22" s="151"/>
      <c r="I22" s="151"/>
      <c r="J22" s="154"/>
      <c r="K22" s="425"/>
      <c r="L22" s="427"/>
      <c r="M22" s="158"/>
      <c r="N22" s="157"/>
      <c r="O22" s="36"/>
      <c r="P22" s="425"/>
      <c r="Q22" s="427"/>
      <c r="R22" s="36"/>
      <c r="S22" s="629">
        <v>45906</v>
      </c>
      <c r="T22" s="36"/>
      <c r="U22" s="425">
        <f>SUM(R22:T22)</f>
        <v>45906</v>
      </c>
      <c r="V22" s="428">
        <f>Q22+U22</f>
        <v>45906</v>
      </c>
    </row>
    <row r="23" spans="1:22" ht="14.25">
      <c r="A23" s="159"/>
      <c r="B23" s="622" t="s">
        <v>13</v>
      </c>
      <c r="C23" s="159" t="s">
        <v>11</v>
      </c>
      <c r="D23" s="623"/>
      <c r="E23" s="623"/>
      <c r="F23" s="623"/>
      <c r="G23" s="624"/>
      <c r="H23" s="623"/>
      <c r="I23" s="623">
        <f>I6+I8+I10+I12+I14+I16+I17+I20</f>
        <v>9.32</v>
      </c>
      <c r="J23" s="623">
        <f>J6+J8+J10+J12+J14+J16+J17+J20</f>
        <v>4101.24</v>
      </c>
      <c r="K23" s="624">
        <f>SUM(H23:J23)</f>
        <v>4110.5599999999995</v>
      </c>
      <c r="L23" s="625">
        <f>G23+K23</f>
        <v>4110.5599999999995</v>
      </c>
      <c r="M23" s="623">
        <f>M6+M8+M10+M12+M14+M16+M17+M20</f>
        <v>135541.64</v>
      </c>
      <c r="N23" s="623">
        <f>N6+N8+N10+N12+N14+N16+N17+N20</f>
        <v>23.15</v>
      </c>
      <c r="O23" s="626"/>
      <c r="P23" s="624">
        <f>SUM(M23:O23)</f>
        <v>135564.79</v>
      </c>
      <c r="Q23" s="625">
        <f>L23+P23</f>
        <v>139675.35</v>
      </c>
      <c r="R23" s="626"/>
      <c r="S23" s="623">
        <f>S6+S8+S10+S12+S14+S16+S17+S20+S22</f>
        <v>45937.36</v>
      </c>
      <c r="T23" s="623"/>
      <c r="U23" s="624">
        <f>SUM(R23:T23)</f>
        <v>45937.36</v>
      </c>
      <c r="V23" s="627">
        <f>Q23+U23</f>
        <v>185612.71000000002</v>
      </c>
    </row>
  </sheetData>
  <sheetProtection/>
  <mergeCells count="23">
    <mergeCell ref="A1:V1"/>
    <mergeCell ref="D2:V2"/>
    <mergeCell ref="B7:B8"/>
    <mergeCell ref="A4:F4"/>
    <mergeCell ref="A2:A3"/>
    <mergeCell ref="B2:B3"/>
    <mergeCell ref="C2:C3"/>
    <mergeCell ref="A7:A8"/>
    <mergeCell ref="A21:A22"/>
    <mergeCell ref="B21:B22"/>
    <mergeCell ref="A9:A10"/>
    <mergeCell ref="B11:B12"/>
    <mergeCell ref="B19:B20"/>
    <mergeCell ref="B13:B14"/>
    <mergeCell ref="A11:A12"/>
    <mergeCell ref="B15:B16"/>
    <mergeCell ref="A13:A14"/>
    <mergeCell ref="A19:A20"/>
    <mergeCell ref="A18:F18"/>
    <mergeCell ref="A5:A6"/>
    <mergeCell ref="B5:B6"/>
    <mergeCell ref="B9:B10"/>
    <mergeCell ref="A15:A1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4"/>
  <sheetViews>
    <sheetView zoomScale="70" zoomScaleNormal="70" zoomScalePageLayoutView="0" workbookViewId="0" topLeftCell="A1">
      <selection activeCell="K11" sqref="K11"/>
    </sheetView>
  </sheetViews>
  <sheetFormatPr defaultColWidth="8.796875" defaultRowHeight="14.25"/>
  <cols>
    <col min="1" max="1" width="3.69921875" style="0" customWidth="1"/>
    <col min="2" max="2" width="26.59765625" style="0" customWidth="1"/>
    <col min="3" max="3" width="4.3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10" width="7.3984375" style="0" bestFit="1" customWidth="1"/>
    <col min="11" max="11" width="8.59765625" style="0" customWidth="1"/>
    <col min="12" max="12" width="9.19921875" style="0" customWidth="1"/>
    <col min="13" max="13" width="6.3984375" style="0" bestFit="1" customWidth="1"/>
    <col min="14" max="14" width="6.5" style="0" bestFit="1" customWidth="1"/>
    <col min="15" max="15" width="8.3984375" style="0" bestFit="1" customWidth="1"/>
    <col min="16" max="16" width="10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09765625" style="0" customWidth="1"/>
  </cols>
  <sheetData>
    <row r="1" spans="1:22" ht="20.25">
      <c r="A1" s="675" t="s">
        <v>107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8">
      <c r="A5" s="795">
        <v>1</v>
      </c>
      <c r="B5" s="797" t="s">
        <v>58</v>
      </c>
      <c r="C5" s="160" t="s">
        <v>71</v>
      </c>
      <c r="D5" s="161"/>
      <c r="E5" s="161"/>
      <c r="F5" s="161"/>
      <c r="G5" s="454"/>
      <c r="H5" s="161"/>
      <c r="I5" s="162">
        <v>25.86</v>
      </c>
      <c r="J5" s="669">
        <v>25.9</v>
      </c>
      <c r="K5" s="670">
        <f aca="true" t="shared" si="0" ref="K5:K10">SUM(H5:J5)</f>
        <v>51.76</v>
      </c>
      <c r="L5" s="451">
        <f aca="true" t="shared" si="1" ref="L5:L18">G5+K5</f>
        <v>51.76</v>
      </c>
      <c r="M5" s="161"/>
      <c r="N5" s="37"/>
      <c r="O5" s="37">
        <v>17.24</v>
      </c>
      <c r="P5" s="454">
        <f aca="true" t="shared" si="2" ref="P5:P20">SUM(M5:O5)</f>
        <v>17.24</v>
      </c>
      <c r="Q5" s="448">
        <f aca="true" t="shared" si="3" ref="Q5:Q20">L5+P5</f>
        <v>69</v>
      </c>
      <c r="R5" s="37"/>
      <c r="S5" s="37"/>
      <c r="T5" s="37"/>
      <c r="U5" s="454"/>
      <c r="V5" s="448">
        <f aca="true" t="shared" si="4" ref="V5:V22">Q5+U5</f>
        <v>69</v>
      </c>
    </row>
    <row r="6" spans="1:22" ht="15">
      <c r="A6" s="796"/>
      <c r="B6" s="798"/>
      <c r="C6" s="160" t="s">
        <v>11</v>
      </c>
      <c r="D6" s="161"/>
      <c r="E6" s="161"/>
      <c r="F6" s="161"/>
      <c r="G6" s="454"/>
      <c r="H6" s="161"/>
      <c r="I6" s="164">
        <v>2272.43</v>
      </c>
      <c r="J6" s="161">
        <v>1331</v>
      </c>
      <c r="K6" s="454">
        <f t="shared" si="0"/>
        <v>3603.43</v>
      </c>
      <c r="L6" s="451">
        <f t="shared" si="1"/>
        <v>3603.43</v>
      </c>
      <c r="M6" s="161"/>
      <c r="N6" s="37"/>
      <c r="O6" s="37">
        <v>1190.76</v>
      </c>
      <c r="P6" s="454">
        <f t="shared" si="2"/>
        <v>1190.76</v>
      </c>
      <c r="Q6" s="448">
        <f t="shared" si="3"/>
        <v>4794.19</v>
      </c>
      <c r="R6" s="37"/>
      <c r="S6" s="37"/>
      <c r="T6" s="37"/>
      <c r="U6" s="454"/>
      <c r="V6" s="448">
        <f t="shared" si="4"/>
        <v>4794.19</v>
      </c>
    </row>
    <row r="7" spans="1:22" ht="15">
      <c r="A7" s="795">
        <v>2</v>
      </c>
      <c r="B7" s="797" t="s">
        <v>24</v>
      </c>
      <c r="C7" s="160" t="s">
        <v>12</v>
      </c>
      <c r="D7" s="161"/>
      <c r="E7" s="161"/>
      <c r="F7" s="161"/>
      <c r="G7" s="454"/>
      <c r="H7" s="161"/>
      <c r="I7" s="162">
        <v>5</v>
      </c>
      <c r="J7" s="161"/>
      <c r="K7" s="455">
        <f t="shared" si="0"/>
        <v>5</v>
      </c>
      <c r="L7" s="452">
        <f t="shared" si="1"/>
        <v>5</v>
      </c>
      <c r="M7" s="446"/>
      <c r="N7" s="447"/>
      <c r="O7" s="447"/>
      <c r="P7" s="455"/>
      <c r="Q7" s="449">
        <f t="shared" si="3"/>
        <v>5</v>
      </c>
      <c r="R7" s="447"/>
      <c r="S7" s="447"/>
      <c r="T7" s="447"/>
      <c r="U7" s="455"/>
      <c r="V7" s="449">
        <f t="shared" si="4"/>
        <v>5</v>
      </c>
    </row>
    <row r="8" spans="1:22" ht="15">
      <c r="A8" s="796"/>
      <c r="B8" s="798"/>
      <c r="C8" s="160" t="s">
        <v>11</v>
      </c>
      <c r="D8" s="161"/>
      <c r="E8" s="161"/>
      <c r="F8" s="161"/>
      <c r="G8" s="454"/>
      <c r="H8" s="161"/>
      <c r="I8" s="164">
        <v>2077.31</v>
      </c>
      <c r="J8" s="161"/>
      <c r="K8" s="454">
        <f t="shared" si="0"/>
        <v>2077.31</v>
      </c>
      <c r="L8" s="451">
        <f t="shared" si="1"/>
        <v>2077.31</v>
      </c>
      <c r="M8" s="161"/>
      <c r="N8" s="37"/>
      <c r="O8" s="37"/>
      <c r="P8" s="454"/>
      <c r="Q8" s="448">
        <f t="shared" si="3"/>
        <v>2077.31</v>
      </c>
      <c r="R8" s="37"/>
      <c r="S8" s="37"/>
      <c r="T8" s="37"/>
      <c r="U8" s="454"/>
      <c r="V8" s="448">
        <f t="shared" si="4"/>
        <v>2077.31</v>
      </c>
    </row>
    <row r="9" spans="1:22" ht="15">
      <c r="A9" s="795">
        <v>3</v>
      </c>
      <c r="B9" s="797" t="s">
        <v>32</v>
      </c>
      <c r="C9" s="160" t="s">
        <v>12</v>
      </c>
      <c r="D9" s="161"/>
      <c r="E9" s="161"/>
      <c r="F9" s="161"/>
      <c r="G9" s="454"/>
      <c r="H9" s="161"/>
      <c r="I9" s="162">
        <v>1</v>
      </c>
      <c r="J9" s="161"/>
      <c r="K9" s="455">
        <f t="shared" si="0"/>
        <v>1</v>
      </c>
      <c r="L9" s="452">
        <f t="shared" si="1"/>
        <v>1</v>
      </c>
      <c r="M9" s="446">
        <v>3</v>
      </c>
      <c r="N9" s="447"/>
      <c r="O9" s="447"/>
      <c r="P9" s="455">
        <f t="shared" si="2"/>
        <v>3</v>
      </c>
      <c r="Q9" s="449">
        <f t="shared" si="3"/>
        <v>4</v>
      </c>
      <c r="R9" s="447"/>
      <c r="S9" s="447"/>
      <c r="T9" s="447"/>
      <c r="U9" s="455"/>
      <c r="V9" s="449">
        <f t="shared" si="4"/>
        <v>4</v>
      </c>
    </row>
    <row r="10" spans="1:22" ht="15">
      <c r="A10" s="796"/>
      <c r="B10" s="798"/>
      <c r="C10" s="160" t="s">
        <v>11</v>
      </c>
      <c r="D10" s="161"/>
      <c r="E10" s="161"/>
      <c r="F10" s="161"/>
      <c r="G10" s="454"/>
      <c r="H10" s="161"/>
      <c r="I10" s="164">
        <v>1667.8</v>
      </c>
      <c r="J10" s="161"/>
      <c r="K10" s="454">
        <f t="shared" si="0"/>
        <v>1667.8</v>
      </c>
      <c r="L10" s="451">
        <f t="shared" si="1"/>
        <v>1667.8</v>
      </c>
      <c r="M10" s="161">
        <v>433.32</v>
      </c>
      <c r="N10" s="37"/>
      <c r="O10" s="37"/>
      <c r="P10" s="454">
        <f t="shared" si="2"/>
        <v>433.32</v>
      </c>
      <c r="Q10" s="448">
        <f t="shared" si="3"/>
        <v>2101.12</v>
      </c>
      <c r="R10" s="37"/>
      <c r="S10" s="37"/>
      <c r="T10" s="37"/>
      <c r="U10" s="454"/>
      <c r="V10" s="448">
        <f t="shared" si="4"/>
        <v>2101.12</v>
      </c>
    </row>
    <row r="11" spans="1:22" ht="15">
      <c r="A11" s="795">
        <v>4</v>
      </c>
      <c r="B11" s="797" t="s">
        <v>35</v>
      </c>
      <c r="C11" s="160" t="s">
        <v>12</v>
      </c>
      <c r="D11" s="161"/>
      <c r="E11" s="161"/>
      <c r="F11" s="162">
        <v>5</v>
      </c>
      <c r="G11" s="455">
        <f>SUM(D11:F11)</f>
        <v>5</v>
      </c>
      <c r="H11" s="446"/>
      <c r="I11" s="446"/>
      <c r="J11" s="446"/>
      <c r="K11" s="455"/>
      <c r="L11" s="452">
        <f t="shared" si="1"/>
        <v>5</v>
      </c>
      <c r="M11" s="446"/>
      <c r="N11" s="447"/>
      <c r="O11" s="447"/>
      <c r="P11" s="455"/>
      <c r="Q11" s="449">
        <f t="shared" si="3"/>
        <v>5</v>
      </c>
      <c r="R11" s="447"/>
      <c r="S11" s="447">
        <v>5</v>
      </c>
      <c r="T11" s="447"/>
      <c r="U11" s="455">
        <f>SUM(R11:T11)</f>
        <v>5</v>
      </c>
      <c r="V11" s="449">
        <f t="shared" si="4"/>
        <v>10</v>
      </c>
    </row>
    <row r="12" spans="1:22" ht="15">
      <c r="A12" s="796"/>
      <c r="B12" s="798"/>
      <c r="C12" s="160" t="s">
        <v>11</v>
      </c>
      <c r="D12" s="161"/>
      <c r="E12" s="161"/>
      <c r="F12" s="164">
        <v>46.61</v>
      </c>
      <c r="G12" s="454">
        <f>SUM(D12:F12)</f>
        <v>46.61</v>
      </c>
      <c r="H12" s="161"/>
      <c r="I12" s="161"/>
      <c r="J12" s="161"/>
      <c r="K12" s="454"/>
      <c r="L12" s="451">
        <f t="shared" si="1"/>
        <v>46.61</v>
      </c>
      <c r="M12" s="161"/>
      <c r="N12" s="37"/>
      <c r="O12" s="37"/>
      <c r="P12" s="454"/>
      <c r="Q12" s="448">
        <f t="shared" si="3"/>
        <v>46.61</v>
      </c>
      <c r="R12" s="37"/>
      <c r="S12" s="37">
        <v>31.36</v>
      </c>
      <c r="T12" s="37"/>
      <c r="U12" s="454">
        <f>SUM(R12:T12)</f>
        <v>31.36</v>
      </c>
      <c r="V12" s="448">
        <f t="shared" si="4"/>
        <v>77.97</v>
      </c>
    </row>
    <row r="13" spans="1:22" ht="15">
      <c r="A13" s="795">
        <v>5</v>
      </c>
      <c r="B13" s="797" t="s">
        <v>44</v>
      </c>
      <c r="C13" s="160" t="s">
        <v>64</v>
      </c>
      <c r="D13" s="161"/>
      <c r="E13" s="161"/>
      <c r="F13" s="161"/>
      <c r="G13" s="454"/>
      <c r="H13" s="161"/>
      <c r="I13" s="161"/>
      <c r="J13" s="161"/>
      <c r="K13" s="454"/>
      <c r="L13" s="451"/>
      <c r="M13" s="446">
        <v>6</v>
      </c>
      <c r="N13" s="447"/>
      <c r="O13" s="447"/>
      <c r="P13" s="455">
        <f t="shared" si="2"/>
        <v>6</v>
      </c>
      <c r="Q13" s="449">
        <f t="shared" si="3"/>
        <v>6</v>
      </c>
      <c r="R13" s="447"/>
      <c r="S13" s="447">
        <v>13.5</v>
      </c>
      <c r="T13" s="447"/>
      <c r="U13" s="455">
        <f>SUM(R13:T13)</f>
        <v>13.5</v>
      </c>
      <c r="V13" s="449">
        <f t="shared" si="4"/>
        <v>19.5</v>
      </c>
    </row>
    <row r="14" spans="1:22" ht="15">
      <c r="A14" s="796"/>
      <c r="B14" s="798"/>
      <c r="C14" s="160" t="s">
        <v>11</v>
      </c>
      <c r="D14" s="161"/>
      <c r="E14" s="161"/>
      <c r="F14" s="161"/>
      <c r="G14" s="454"/>
      <c r="H14" s="161"/>
      <c r="I14" s="161"/>
      <c r="J14" s="161"/>
      <c r="K14" s="454"/>
      <c r="L14" s="451"/>
      <c r="M14" s="161">
        <v>33.42</v>
      </c>
      <c r="N14" s="37"/>
      <c r="O14" s="37"/>
      <c r="P14" s="454">
        <f t="shared" si="2"/>
        <v>33.42</v>
      </c>
      <c r="Q14" s="448">
        <f t="shared" si="3"/>
        <v>33.42</v>
      </c>
      <c r="R14" s="37"/>
      <c r="S14" s="37">
        <v>69.79</v>
      </c>
      <c r="T14" s="37"/>
      <c r="U14" s="454">
        <f>SUM(R14:T14)</f>
        <v>69.79</v>
      </c>
      <c r="V14" s="448">
        <f t="shared" si="4"/>
        <v>103.21000000000001</v>
      </c>
    </row>
    <row r="15" spans="1:22" ht="15">
      <c r="A15" s="795">
        <v>6</v>
      </c>
      <c r="B15" s="797" t="s">
        <v>45</v>
      </c>
      <c r="C15" s="160" t="s">
        <v>12</v>
      </c>
      <c r="D15" s="161"/>
      <c r="E15" s="161"/>
      <c r="F15" s="161"/>
      <c r="G15" s="454"/>
      <c r="H15" s="161"/>
      <c r="I15" s="161"/>
      <c r="J15" s="161"/>
      <c r="K15" s="454"/>
      <c r="L15" s="451"/>
      <c r="M15" s="446">
        <v>1</v>
      </c>
      <c r="N15" s="447"/>
      <c r="O15" s="447"/>
      <c r="P15" s="455">
        <f t="shared" si="2"/>
        <v>1</v>
      </c>
      <c r="Q15" s="449">
        <f t="shared" si="3"/>
        <v>1</v>
      </c>
      <c r="R15" s="447"/>
      <c r="S15" s="447"/>
      <c r="T15" s="447"/>
      <c r="U15" s="455"/>
      <c r="V15" s="449">
        <f t="shared" si="4"/>
        <v>1</v>
      </c>
    </row>
    <row r="16" spans="1:22" ht="15">
      <c r="A16" s="796"/>
      <c r="B16" s="798"/>
      <c r="C16" s="160" t="s">
        <v>11</v>
      </c>
      <c r="D16" s="161"/>
      <c r="E16" s="161"/>
      <c r="F16" s="161"/>
      <c r="G16" s="454"/>
      <c r="H16" s="161"/>
      <c r="I16" s="161"/>
      <c r="J16" s="161"/>
      <c r="K16" s="454"/>
      <c r="L16" s="451"/>
      <c r="M16" s="163">
        <v>9.07</v>
      </c>
      <c r="N16" s="37"/>
      <c r="O16" s="37"/>
      <c r="P16" s="454">
        <f t="shared" si="2"/>
        <v>9.07</v>
      </c>
      <c r="Q16" s="448">
        <f t="shared" si="3"/>
        <v>9.07</v>
      </c>
      <c r="R16" s="37"/>
      <c r="S16" s="37"/>
      <c r="T16" s="37"/>
      <c r="U16" s="454"/>
      <c r="V16" s="448">
        <f t="shared" si="4"/>
        <v>9.07</v>
      </c>
    </row>
    <row r="17" spans="1:22" ht="18">
      <c r="A17" s="795">
        <v>7</v>
      </c>
      <c r="B17" s="797" t="s">
        <v>60</v>
      </c>
      <c r="C17" s="160" t="s">
        <v>71</v>
      </c>
      <c r="D17" s="444">
        <v>0.7</v>
      </c>
      <c r="E17" s="444"/>
      <c r="F17" s="444"/>
      <c r="G17" s="456">
        <f>SUM(D17:F17)</f>
        <v>0.7</v>
      </c>
      <c r="H17" s="444"/>
      <c r="I17" s="444"/>
      <c r="J17" s="444"/>
      <c r="K17" s="456"/>
      <c r="L17" s="453">
        <f t="shared" si="1"/>
        <v>0.7</v>
      </c>
      <c r="M17" s="444"/>
      <c r="N17" s="445"/>
      <c r="O17" s="445"/>
      <c r="P17" s="456"/>
      <c r="Q17" s="450">
        <f t="shared" si="3"/>
        <v>0.7</v>
      </c>
      <c r="R17" s="445"/>
      <c r="S17" s="445"/>
      <c r="T17" s="445"/>
      <c r="U17" s="456"/>
      <c r="V17" s="450">
        <f t="shared" si="4"/>
        <v>0.7</v>
      </c>
    </row>
    <row r="18" spans="1:22" ht="15">
      <c r="A18" s="796"/>
      <c r="B18" s="798"/>
      <c r="C18" s="160" t="s">
        <v>11</v>
      </c>
      <c r="D18" s="161">
        <v>87.71</v>
      </c>
      <c r="E18" s="161"/>
      <c r="F18" s="161"/>
      <c r="G18" s="454">
        <f>SUM(D18:F18)</f>
        <v>87.71</v>
      </c>
      <c r="H18" s="161"/>
      <c r="I18" s="161"/>
      <c r="J18" s="161"/>
      <c r="K18" s="454"/>
      <c r="L18" s="451">
        <f t="shared" si="1"/>
        <v>87.71</v>
      </c>
      <c r="M18" s="163"/>
      <c r="N18" s="37"/>
      <c r="O18" s="37"/>
      <c r="P18" s="454"/>
      <c r="Q18" s="448">
        <f t="shared" si="3"/>
        <v>87.71</v>
      </c>
      <c r="R18" s="37"/>
      <c r="S18" s="37"/>
      <c r="T18" s="37"/>
      <c r="U18" s="454"/>
      <c r="V18" s="448">
        <f t="shared" si="4"/>
        <v>87.71</v>
      </c>
    </row>
    <row r="19" spans="1:22" ht="15">
      <c r="A19" s="671">
        <v>8</v>
      </c>
      <c r="B19" s="673" t="s">
        <v>75</v>
      </c>
      <c r="C19" s="60" t="s">
        <v>12</v>
      </c>
      <c r="D19" s="25"/>
      <c r="E19" s="61"/>
      <c r="F19" s="61"/>
      <c r="G19" s="454"/>
      <c r="H19" s="61"/>
      <c r="I19" s="25"/>
      <c r="J19" s="61"/>
      <c r="K19" s="454"/>
      <c r="L19" s="451"/>
      <c r="M19" s="61"/>
      <c r="N19" s="27"/>
      <c r="O19" s="182">
        <v>1</v>
      </c>
      <c r="P19" s="455">
        <f t="shared" si="2"/>
        <v>1</v>
      </c>
      <c r="Q19" s="449">
        <f t="shared" si="3"/>
        <v>1</v>
      </c>
      <c r="R19" s="182"/>
      <c r="S19" s="182"/>
      <c r="T19" s="182"/>
      <c r="U19" s="455"/>
      <c r="V19" s="449">
        <f t="shared" si="4"/>
        <v>1</v>
      </c>
    </row>
    <row r="20" spans="1:22" ht="15">
      <c r="A20" s="672"/>
      <c r="B20" s="674"/>
      <c r="C20" s="63" t="s">
        <v>11</v>
      </c>
      <c r="D20" s="25"/>
      <c r="E20" s="61"/>
      <c r="F20" s="61"/>
      <c r="G20" s="454"/>
      <c r="H20" s="61"/>
      <c r="I20" s="25"/>
      <c r="J20" s="61"/>
      <c r="K20" s="454"/>
      <c r="L20" s="451"/>
      <c r="M20" s="61"/>
      <c r="N20" s="27"/>
      <c r="O20" s="27">
        <v>43.22</v>
      </c>
      <c r="P20" s="454">
        <f t="shared" si="2"/>
        <v>43.22</v>
      </c>
      <c r="Q20" s="448">
        <f t="shared" si="3"/>
        <v>43.22</v>
      </c>
      <c r="R20" s="27"/>
      <c r="S20" s="27"/>
      <c r="T20" s="27"/>
      <c r="U20" s="454"/>
      <c r="V20" s="448">
        <f t="shared" si="4"/>
        <v>43.22</v>
      </c>
    </row>
    <row r="21" spans="1:22" ht="15">
      <c r="A21" s="763">
        <v>9</v>
      </c>
      <c r="B21" s="703" t="s">
        <v>21</v>
      </c>
      <c r="C21" s="488" t="s">
        <v>64</v>
      </c>
      <c r="D21" s="25"/>
      <c r="E21" s="61"/>
      <c r="F21" s="61"/>
      <c r="G21" s="454"/>
      <c r="H21" s="61"/>
      <c r="I21" s="25"/>
      <c r="J21" s="61"/>
      <c r="K21" s="454"/>
      <c r="L21" s="451"/>
      <c r="M21" s="61"/>
      <c r="N21" s="27"/>
      <c r="O21" s="27"/>
      <c r="P21" s="454"/>
      <c r="Q21" s="448"/>
      <c r="R21" s="27"/>
      <c r="S21" s="27"/>
      <c r="T21" s="27">
        <v>2.5</v>
      </c>
      <c r="U21" s="456">
        <f>SUM(R21:T21)</f>
        <v>2.5</v>
      </c>
      <c r="V21" s="664">
        <f t="shared" si="4"/>
        <v>2.5</v>
      </c>
    </row>
    <row r="22" spans="1:22" ht="15">
      <c r="A22" s="764"/>
      <c r="B22" s="703"/>
      <c r="C22" s="488" t="s">
        <v>11</v>
      </c>
      <c r="D22" s="25"/>
      <c r="E22" s="61"/>
      <c r="F22" s="61"/>
      <c r="G22" s="454"/>
      <c r="H22" s="61"/>
      <c r="I22" s="25"/>
      <c r="J22" s="61"/>
      <c r="K22" s="454"/>
      <c r="L22" s="451"/>
      <c r="M22" s="61"/>
      <c r="N22" s="27"/>
      <c r="O22" s="27"/>
      <c r="P22" s="454"/>
      <c r="Q22" s="448"/>
      <c r="R22" s="27"/>
      <c r="S22" s="27"/>
      <c r="T22" s="27">
        <v>520.34</v>
      </c>
      <c r="U22" s="454">
        <f>SUM(R22:T22)</f>
        <v>520.34</v>
      </c>
      <c r="V22" s="448">
        <f t="shared" si="4"/>
        <v>520.34</v>
      </c>
    </row>
    <row r="23" spans="1:22" ht="15">
      <c r="A23" s="21">
        <v>10</v>
      </c>
      <c r="B23" s="55" t="s">
        <v>65</v>
      </c>
      <c r="C23" s="60" t="s">
        <v>11</v>
      </c>
      <c r="D23" s="25"/>
      <c r="E23" s="61"/>
      <c r="F23" s="61"/>
      <c r="G23" s="454"/>
      <c r="H23" s="61"/>
      <c r="I23" s="25"/>
      <c r="J23" s="61"/>
      <c r="K23" s="454"/>
      <c r="L23" s="451"/>
      <c r="M23" s="61"/>
      <c r="N23" s="27"/>
      <c r="O23" s="27"/>
      <c r="P23" s="454"/>
      <c r="Q23" s="448"/>
      <c r="R23" s="27"/>
      <c r="S23" s="27"/>
      <c r="T23" s="27"/>
      <c r="U23" s="454"/>
      <c r="V23" s="448"/>
    </row>
    <row r="24" spans="1:22" ht="14.25">
      <c r="A24" s="16"/>
      <c r="B24" s="638" t="s">
        <v>13</v>
      </c>
      <c r="C24" s="639" t="s">
        <v>11</v>
      </c>
      <c r="D24" s="640">
        <f>D6+D8+D10+D12+D14+D16+D18+D20+D23</f>
        <v>87.71</v>
      </c>
      <c r="E24" s="640"/>
      <c r="F24" s="640">
        <f>F6+F8+F10+F12+F14+F16+F18+F20+F23</f>
        <v>46.61</v>
      </c>
      <c r="G24" s="641">
        <f>SUM(D24:F24)</f>
        <v>134.32</v>
      </c>
      <c r="H24" s="640"/>
      <c r="I24" s="640">
        <f>I6+I8+I10+I12+I14+I16+I18+I20+I23</f>
        <v>6017.54</v>
      </c>
      <c r="J24" s="640">
        <f>J6+J8+J10+J12+J14+J16+J18+J20+J23</f>
        <v>1331</v>
      </c>
      <c r="K24" s="641">
        <f>SUM(H24:J24)</f>
        <v>7348.54</v>
      </c>
      <c r="L24" s="642">
        <f>G24+K24</f>
        <v>7482.86</v>
      </c>
      <c r="M24" s="640">
        <f>M6+M8+M10+M12+M14+M16+M18+M20+M23</f>
        <v>475.81</v>
      </c>
      <c r="N24" s="643"/>
      <c r="O24" s="640">
        <f>O6+O8+O10+O12+O14+O16+O18+O20+O23</f>
        <v>1233.98</v>
      </c>
      <c r="P24" s="641">
        <f>SUM(M24:O24)</f>
        <v>1709.79</v>
      </c>
      <c r="Q24" s="644">
        <f>L24+P24</f>
        <v>9192.65</v>
      </c>
      <c r="R24" s="643"/>
      <c r="S24" s="640">
        <f>S6+S8+S10+S12+S14+S16+S18+S20+S23</f>
        <v>101.15</v>
      </c>
      <c r="T24" s="640">
        <f>T6+T8+T10+T12+T14+T16+T18+T20+T23+T22</f>
        <v>520.34</v>
      </c>
      <c r="U24" s="641">
        <f>SUM(R24:T24)</f>
        <v>621.49</v>
      </c>
      <c r="V24" s="644">
        <f>Q24+U24</f>
        <v>9814.14</v>
      </c>
    </row>
  </sheetData>
  <sheetProtection/>
  <mergeCells count="24">
    <mergeCell ref="A1:V1"/>
    <mergeCell ref="D2:V2"/>
    <mergeCell ref="A15:A16"/>
    <mergeCell ref="B11:B12"/>
    <mergeCell ref="B13:B14"/>
    <mergeCell ref="B15:B16"/>
    <mergeCell ref="A11:A12"/>
    <mergeCell ref="A7:A8"/>
    <mergeCell ref="A5:A6"/>
    <mergeCell ref="B7:B8"/>
    <mergeCell ref="A21:A22"/>
    <mergeCell ref="B21:B22"/>
    <mergeCell ref="A19:A20"/>
    <mergeCell ref="B19:B20"/>
    <mergeCell ref="A17:A18"/>
    <mergeCell ref="B17:B18"/>
    <mergeCell ref="A2:A3"/>
    <mergeCell ref="B2:B3"/>
    <mergeCell ref="A9:A10"/>
    <mergeCell ref="A4:F4"/>
    <mergeCell ref="C2:C3"/>
    <mergeCell ref="A13:A14"/>
    <mergeCell ref="B9:B10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"/>
  <sheetViews>
    <sheetView zoomScale="70" zoomScaleNormal="70" zoomScalePageLayoutView="0" workbookViewId="0" topLeftCell="A1">
      <selection activeCell="U11" sqref="U11"/>
    </sheetView>
  </sheetViews>
  <sheetFormatPr defaultColWidth="8.796875" defaultRowHeight="14.25"/>
  <cols>
    <col min="1" max="1" width="3.3984375" style="0" customWidth="1"/>
    <col min="2" max="2" width="26.5" style="0" customWidth="1"/>
    <col min="3" max="3" width="4.5" style="0" customWidth="1"/>
    <col min="4" max="4" width="7.398437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9" width="6.3984375" style="0" bestFit="1" customWidth="1"/>
    <col min="10" max="10" width="7.3984375" style="0" bestFit="1" customWidth="1"/>
    <col min="11" max="11" width="8.69921875" style="0" customWidth="1"/>
    <col min="12" max="12" width="9.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89843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" style="0" customWidth="1"/>
  </cols>
  <sheetData>
    <row r="1" spans="1:22" ht="20.25">
      <c r="A1" s="675" t="s">
        <v>108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30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683">
        <v>1</v>
      </c>
      <c r="B5" s="769" t="s">
        <v>20</v>
      </c>
      <c r="C5" s="128" t="s">
        <v>64</v>
      </c>
      <c r="D5" s="58"/>
      <c r="E5" s="58"/>
      <c r="F5" s="58"/>
      <c r="G5" s="189"/>
      <c r="H5" s="58"/>
      <c r="I5" s="58"/>
      <c r="J5" s="457">
        <v>6.5</v>
      </c>
      <c r="K5" s="458">
        <f aca="true" t="shared" si="0" ref="K5:K14">SUM(H5:J5)</f>
        <v>6.5</v>
      </c>
      <c r="L5" s="459">
        <f aca="true" t="shared" si="1" ref="L5:L14">G5+K5</f>
        <v>6.5</v>
      </c>
      <c r="M5" s="457"/>
      <c r="N5" s="457"/>
      <c r="O5" s="460"/>
      <c r="P5" s="458"/>
      <c r="Q5" s="461">
        <f aca="true" t="shared" si="2" ref="Q5:Q19">L5+P5</f>
        <v>6.5</v>
      </c>
      <c r="R5" s="460"/>
      <c r="S5" s="460"/>
      <c r="T5" s="460"/>
      <c r="U5" s="458"/>
      <c r="V5" s="461">
        <f aca="true" t="shared" si="3" ref="V5:V19">Q5+U5</f>
        <v>6.5</v>
      </c>
    </row>
    <row r="6" spans="1:22" ht="15">
      <c r="A6" s="684"/>
      <c r="B6" s="770"/>
      <c r="C6" s="128" t="s">
        <v>11</v>
      </c>
      <c r="D6" s="58"/>
      <c r="E6" s="58"/>
      <c r="F6" s="58"/>
      <c r="G6" s="189"/>
      <c r="H6" s="58"/>
      <c r="I6" s="58"/>
      <c r="J6" s="58">
        <v>313.6</v>
      </c>
      <c r="K6" s="189">
        <f t="shared" si="0"/>
        <v>313.6</v>
      </c>
      <c r="L6" s="188">
        <f t="shared" si="1"/>
        <v>313.6</v>
      </c>
      <c r="M6" s="58"/>
      <c r="N6" s="59"/>
      <c r="O6" s="38"/>
      <c r="P6" s="189"/>
      <c r="Q6" s="390">
        <f t="shared" si="2"/>
        <v>313.6</v>
      </c>
      <c r="R6" s="38"/>
      <c r="S6" s="38"/>
      <c r="T6" s="38"/>
      <c r="U6" s="189"/>
      <c r="V6" s="390">
        <f t="shared" si="3"/>
        <v>313.6</v>
      </c>
    </row>
    <row r="7" spans="1:22" ht="15">
      <c r="A7" s="767">
        <v>2</v>
      </c>
      <c r="B7" s="769" t="s">
        <v>21</v>
      </c>
      <c r="C7" s="128" t="s">
        <v>64</v>
      </c>
      <c r="D7" s="462">
        <v>18</v>
      </c>
      <c r="E7" s="463"/>
      <c r="F7" s="463"/>
      <c r="G7" s="190">
        <f aca="true" t="shared" si="4" ref="G7:G12">SUM(D7:F7)</f>
        <v>18</v>
      </c>
      <c r="H7" s="463"/>
      <c r="I7" s="463"/>
      <c r="J7" s="463">
        <v>26</v>
      </c>
      <c r="K7" s="190">
        <f t="shared" si="0"/>
        <v>26</v>
      </c>
      <c r="L7" s="187">
        <f t="shared" si="1"/>
        <v>44</v>
      </c>
      <c r="M7" s="463"/>
      <c r="N7" s="464"/>
      <c r="O7" s="465"/>
      <c r="P7" s="190"/>
      <c r="Q7" s="466">
        <f t="shared" si="2"/>
        <v>44</v>
      </c>
      <c r="R7" s="465"/>
      <c r="S7" s="465"/>
      <c r="T7" s="465"/>
      <c r="U7" s="190"/>
      <c r="V7" s="466">
        <f t="shared" si="3"/>
        <v>44</v>
      </c>
    </row>
    <row r="8" spans="1:22" ht="15">
      <c r="A8" s="768"/>
      <c r="B8" s="770"/>
      <c r="C8" s="128" t="s">
        <v>11</v>
      </c>
      <c r="D8" s="133">
        <v>2399.37</v>
      </c>
      <c r="E8" s="132"/>
      <c r="F8" s="132"/>
      <c r="G8" s="189">
        <f t="shared" si="4"/>
        <v>2399.37</v>
      </c>
      <c r="H8" s="132"/>
      <c r="I8" s="132"/>
      <c r="J8" s="132">
        <v>4807.99</v>
      </c>
      <c r="K8" s="189">
        <f t="shared" si="0"/>
        <v>4807.99</v>
      </c>
      <c r="L8" s="188">
        <f t="shared" si="1"/>
        <v>7207.36</v>
      </c>
      <c r="M8" s="132"/>
      <c r="N8" s="165"/>
      <c r="O8" s="28"/>
      <c r="P8" s="189"/>
      <c r="Q8" s="390">
        <f t="shared" si="2"/>
        <v>7207.36</v>
      </c>
      <c r="R8" s="28"/>
      <c r="S8" s="28"/>
      <c r="T8" s="28"/>
      <c r="U8" s="189"/>
      <c r="V8" s="390">
        <f t="shared" si="3"/>
        <v>7207.36</v>
      </c>
    </row>
    <row r="9" spans="1:22" ht="15">
      <c r="A9" s="767">
        <v>3</v>
      </c>
      <c r="B9" s="799" t="s">
        <v>35</v>
      </c>
      <c r="C9" s="128" t="s">
        <v>12</v>
      </c>
      <c r="D9" s="462">
        <v>5</v>
      </c>
      <c r="E9" s="462">
        <v>2</v>
      </c>
      <c r="F9" s="463"/>
      <c r="G9" s="190">
        <f t="shared" si="4"/>
        <v>7</v>
      </c>
      <c r="H9" s="463"/>
      <c r="I9" s="463"/>
      <c r="J9" s="463"/>
      <c r="K9" s="190"/>
      <c r="L9" s="187">
        <f t="shared" si="1"/>
        <v>7</v>
      </c>
      <c r="M9" s="463"/>
      <c r="N9" s="464">
        <v>6</v>
      </c>
      <c r="O9" s="465"/>
      <c r="P9" s="190">
        <f aca="true" t="shared" si="5" ref="P9:P19">SUM(M9:O9)</f>
        <v>6</v>
      </c>
      <c r="Q9" s="466">
        <f t="shared" si="2"/>
        <v>13</v>
      </c>
      <c r="R9" s="465"/>
      <c r="S9" s="465"/>
      <c r="T9" s="465"/>
      <c r="U9" s="190"/>
      <c r="V9" s="466">
        <f t="shared" si="3"/>
        <v>13</v>
      </c>
    </row>
    <row r="10" spans="1:22" ht="15">
      <c r="A10" s="768"/>
      <c r="B10" s="800"/>
      <c r="C10" s="128" t="s">
        <v>11</v>
      </c>
      <c r="D10" s="133">
        <v>46.61</v>
      </c>
      <c r="E10" s="133">
        <v>18.64</v>
      </c>
      <c r="F10" s="132"/>
      <c r="G10" s="189">
        <f t="shared" si="4"/>
        <v>65.25</v>
      </c>
      <c r="H10" s="132"/>
      <c r="I10" s="132"/>
      <c r="J10" s="132"/>
      <c r="K10" s="189"/>
      <c r="L10" s="188">
        <f t="shared" si="1"/>
        <v>65.25</v>
      </c>
      <c r="M10" s="132"/>
      <c r="N10" s="165">
        <v>37.63</v>
      </c>
      <c r="O10" s="28"/>
      <c r="P10" s="189">
        <f t="shared" si="5"/>
        <v>37.63</v>
      </c>
      <c r="Q10" s="390">
        <f t="shared" si="2"/>
        <v>102.88</v>
      </c>
      <c r="R10" s="28"/>
      <c r="S10" s="28"/>
      <c r="T10" s="28"/>
      <c r="U10" s="189"/>
      <c r="V10" s="390">
        <f t="shared" si="3"/>
        <v>102.88</v>
      </c>
    </row>
    <row r="11" spans="1:22" ht="15">
      <c r="A11" s="767">
        <v>4</v>
      </c>
      <c r="B11" s="799" t="s">
        <v>25</v>
      </c>
      <c r="C11" s="128" t="s">
        <v>12</v>
      </c>
      <c r="D11" s="132"/>
      <c r="E11" s="132"/>
      <c r="F11" s="462">
        <v>1</v>
      </c>
      <c r="G11" s="190">
        <f t="shared" si="4"/>
        <v>1</v>
      </c>
      <c r="H11" s="463"/>
      <c r="I11" s="463"/>
      <c r="J11" s="463"/>
      <c r="K11" s="190"/>
      <c r="L11" s="187">
        <f t="shared" si="1"/>
        <v>1</v>
      </c>
      <c r="M11" s="463">
        <v>1</v>
      </c>
      <c r="N11" s="464">
        <v>2</v>
      </c>
      <c r="O11" s="465"/>
      <c r="P11" s="190">
        <f t="shared" si="5"/>
        <v>3</v>
      </c>
      <c r="Q11" s="466">
        <f t="shared" si="2"/>
        <v>4</v>
      </c>
      <c r="R11" s="465"/>
      <c r="S11" s="465"/>
      <c r="T11" s="465">
        <v>1</v>
      </c>
      <c r="U11" s="190">
        <f>SUM(R11:T11)</f>
        <v>1</v>
      </c>
      <c r="V11" s="466">
        <f t="shared" si="3"/>
        <v>5</v>
      </c>
    </row>
    <row r="12" spans="1:22" ht="15">
      <c r="A12" s="768"/>
      <c r="B12" s="800"/>
      <c r="C12" s="128" t="s">
        <v>11</v>
      </c>
      <c r="D12" s="132"/>
      <c r="E12" s="132"/>
      <c r="F12" s="133">
        <v>21.27</v>
      </c>
      <c r="G12" s="189">
        <f t="shared" si="4"/>
        <v>21.27</v>
      </c>
      <c r="H12" s="132"/>
      <c r="I12" s="132"/>
      <c r="J12" s="132"/>
      <c r="K12" s="189"/>
      <c r="L12" s="188">
        <f t="shared" si="1"/>
        <v>21.27</v>
      </c>
      <c r="M12" s="132">
        <v>28.25</v>
      </c>
      <c r="N12" s="165">
        <v>47.13</v>
      </c>
      <c r="O12" s="28"/>
      <c r="P12" s="189">
        <f t="shared" si="5"/>
        <v>75.38</v>
      </c>
      <c r="Q12" s="390">
        <f t="shared" si="2"/>
        <v>96.64999999999999</v>
      </c>
      <c r="R12" s="28"/>
      <c r="S12" s="28"/>
      <c r="T12" s="28">
        <v>25.85</v>
      </c>
      <c r="U12" s="189">
        <f>SUM(R12:T12)</f>
        <v>25.85</v>
      </c>
      <c r="V12" s="390">
        <f t="shared" si="3"/>
        <v>122.5</v>
      </c>
    </row>
    <row r="13" spans="1:22" ht="15">
      <c r="A13" s="671">
        <v>5</v>
      </c>
      <c r="B13" s="673" t="s">
        <v>72</v>
      </c>
      <c r="C13" s="60" t="s">
        <v>73</v>
      </c>
      <c r="D13" s="25"/>
      <c r="E13" s="61"/>
      <c r="F13" s="61"/>
      <c r="G13" s="189"/>
      <c r="H13" s="61"/>
      <c r="I13" s="25">
        <v>1.97</v>
      </c>
      <c r="J13" s="61"/>
      <c r="K13" s="189">
        <f t="shared" si="0"/>
        <v>1.97</v>
      </c>
      <c r="L13" s="188">
        <f t="shared" si="1"/>
        <v>1.97</v>
      </c>
      <c r="M13" s="61"/>
      <c r="N13" s="70"/>
      <c r="O13" s="27"/>
      <c r="P13" s="189"/>
      <c r="Q13" s="390">
        <f t="shared" si="2"/>
        <v>1.97</v>
      </c>
      <c r="R13" s="27"/>
      <c r="S13" s="27"/>
      <c r="T13" s="27"/>
      <c r="U13" s="189"/>
      <c r="V13" s="390">
        <f t="shared" si="3"/>
        <v>1.97</v>
      </c>
    </row>
    <row r="14" spans="1:22" ht="15">
      <c r="A14" s="672"/>
      <c r="B14" s="674"/>
      <c r="C14" s="63" t="s">
        <v>11</v>
      </c>
      <c r="D14" s="25"/>
      <c r="E14" s="61"/>
      <c r="F14" s="61"/>
      <c r="G14" s="189"/>
      <c r="H14" s="61"/>
      <c r="I14" s="25">
        <v>585</v>
      </c>
      <c r="J14" s="61"/>
      <c r="K14" s="189">
        <f t="shared" si="0"/>
        <v>585</v>
      </c>
      <c r="L14" s="188">
        <f t="shared" si="1"/>
        <v>585</v>
      </c>
      <c r="M14" s="61"/>
      <c r="N14" s="70"/>
      <c r="O14" s="27"/>
      <c r="P14" s="189"/>
      <c r="Q14" s="390">
        <f t="shared" si="2"/>
        <v>585</v>
      </c>
      <c r="R14" s="27"/>
      <c r="S14" s="27"/>
      <c r="T14" s="27"/>
      <c r="U14" s="189"/>
      <c r="V14" s="390">
        <f t="shared" si="3"/>
        <v>585</v>
      </c>
    </row>
    <row r="15" spans="1:22" ht="15">
      <c r="A15" s="671">
        <v>6</v>
      </c>
      <c r="B15" s="673" t="s">
        <v>41</v>
      </c>
      <c r="C15" s="60" t="s">
        <v>12</v>
      </c>
      <c r="D15" s="25"/>
      <c r="E15" s="61"/>
      <c r="F15" s="61"/>
      <c r="G15" s="189"/>
      <c r="H15" s="61"/>
      <c r="I15" s="25"/>
      <c r="J15" s="61"/>
      <c r="K15" s="189"/>
      <c r="L15" s="188"/>
      <c r="M15" s="179">
        <v>8</v>
      </c>
      <c r="N15" s="211"/>
      <c r="O15" s="182"/>
      <c r="P15" s="190">
        <f t="shared" si="5"/>
        <v>8</v>
      </c>
      <c r="Q15" s="466">
        <f t="shared" si="2"/>
        <v>8</v>
      </c>
      <c r="R15" s="182"/>
      <c r="S15" s="182"/>
      <c r="T15" s="182"/>
      <c r="U15" s="190"/>
      <c r="V15" s="466">
        <f t="shared" si="3"/>
        <v>8</v>
      </c>
    </row>
    <row r="16" spans="1:22" ht="15">
      <c r="A16" s="672"/>
      <c r="B16" s="674"/>
      <c r="C16" s="63" t="s">
        <v>11</v>
      </c>
      <c r="D16" s="25"/>
      <c r="E16" s="61"/>
      <c r="F16" s="61"/>
      <c r="G16" s="189"/>
      <c r="H16" s="61"/>
      <c r="I16" s="25"/>
      <c r="J16" s="61"/>
      <c r="K16" s="189"/>
      <c r="L16" s="188"/>
      <c r="M16" s="61">
        <v>71.19</v>
      </c>
      <c r="N16" s="70"/>
      <c r="O16" s="27"/>
      <c r="P16" s="189">
        <f t="shared" si="5"/>
        <v>71.19</v>
      </c>
      <c r="Q16" s="390">
        <f t="shared" si="2"/>
        <v>71.19</v>
      </c>
      <c r="R16" s="27"/>
      <c r="S16" s="27"/>
      <c r="T16" s="27"/>
      <c r="U16" s="189"/>
      <c r="V16" s="390">
        <f t="shared" si="3"/>
        <v>71.19</v>
      </c>
    </row>
    <row r="17" spans="1:22" ht="15">
      <c r="A17" s="763">
        <v>7</v>
      </c>
      <c r="B17" s="700" t="s">
        <v>59</v>
      </c>
      <c r="C17" s="174" t="s">
        <v>64</v>
      </c>
      <c r="D17" s="25"/>
      <c r="E17" s="61"/>
      <c r="F17" s="61"/>
      <c r="G17" s="189"/>
      <c r="H17" s="61"/>
      <c r="I17" s="25"/>
      <c r="J17" s="61"/>
      <c r="K17" s="189"/>
      <c r="L17" s="188"/>
      <c r="M17" s="61"/>
      <c r="N17" s="70"/>
      <c r="O17" s="27"/>
      <c r="P17" s="189"/>
      <c r="Q17" s="390"/>
      <c r="R17" s="27">
        <v>0.5</v>
      </c>
      <c r="S17" s="27"/>
      <c r="T17" s="27"/>
      <c r="U17" s="458">
        <f>SUM(R17:T17)</f>
        <v>0.5</v>
      </c>
      <c r="V17" s="461">
        <f t="shared" si="3"/>
        <v>0.5</v>
      </c>
    </row>
    <row r="18" spans="1:22" ht="15">
      <c r="A18" s="764"/>
      <c r="B18" s="700"/>
      <c r="C18" s="174" t="s">
        <v>11</v>
      </c>
      <c r="D18" s="25"/>
      <c r="E18" s="61"/>
      <c r="F18" s="61"/>
      <c r="G18" s="189"/>
      <c r="H18" s="61"/>
      <c r="I18" s="25"/>
      <c r="J18" s="61"/>
      <c r="K18" s="189"/>
      <c r="L18" s="188"/>
      <c r="M18" s="61"/>
      <c r="N18" s="70"/>
      <c r="O18" s="27"/>
      <c r="P18" s="189"/>
      <c r="Q18" s="390"/>
      <c r="R18" s="27">
        <v>406.78</v>
      </c>
      <c r="S18" s="27"/>
      <c r="T18" s="27"/>
      <c r="U18" s="189">
        <f>SUM(R18:T18)</f>
        <v>406.78</v>
      </c>
      <c r="V18" s="390">
        <f t="shared" si="3"/>
        <v>406.78</v>
      </c>
    </row>
    <row r="19" spans="1:22" ht="15">
      <c r="A19" s="21">
        <v>8</v>
      </c>
      <c r="B19" s="55" t="s">
        <v>65</v>
      </c>
      <c r="C19" s="60" t="s">
        <v>11</v>
      </c>
      <c r="D19" s="25"/>
      <c r="E19" s="61"/>
      <c r="F19" s="61"/>
      <c r="G19" s="189"/>
      <c r="H19" s="61"/>
      <c r="I19" s="25"/>
      <c r="J19" s="61"/>
      <c r="K19" s="189"/>
      <c r="L19" s="188"/>
      <c r="M19" s="61"/>
      <c r="N19" s="70">
        <v>120</v>
      </c>
      <c r="O19" s="27"/>
      <c r="P19" s="189">
        <f t="shared" si="5"/>
        <v>120</v>
      </c>
      <c r="Q19" s="390">
        <f t="shared" si="2"/>
        <v>120</v>
      </c>
      <c r="R19" s="27"/>
      <c r="S19" s="91">
        <v>334.6</v>
      </c>
      <c r="T19" s="91">
        <v>123.6</v>
      </c>
      <c r="U19" s="189">
        <f>SUM(R19:T19)</f>
        <v>458.20000000000005</v>
      </c>
      <c r="V19" s="390">
        <f t="shared" si="3"/>
        <v>578.2</v>
      </c>
    </row>
    <row r="20" spans="1:22" ht="14.25">
      <c r="A20" s="17"/>
      <c r="B20" s="645" t="s">
        <v>13</v>
      </c>
      <c r="C20" s="646" t="s">
        <v>11</v>
      </c>
      <c r="D20" s="647">
        <f>D6+D8+D10+D12+D14+D16+D19</f>
        <v>2445.98</v>
      </c>
      <c r="E20" s="647">
        <f>E6+E8+E10+E12+E14+E16+E19</f>
        <v>18.64</v>
      </c>
      <c r="F20" s="647">
        <f>F6+F8+F10+F12+F14+F16+F19</f>
        <v>21.27</v>
      </c>
      <c r="G20" s="494">
        <f>SUM(D20:F20)</f>
        <v>2485.89</v>
      </c>
      <c r="H20" s="647"/>
      <c r="I20" s="647">
        <f>I6+I8+I10+I12+I14+I16+I19</f>
        <v>585</v>
      </c>
      <c r="J20" s="647">
        <f>J6+J8+J10+J12+J14+J16+J19</f>
        <v>5121.59</v>
      </c>
      <c r="K20" s="494">
        <f>SUM(H20:J20)</f>
        <v>5706.59</v>
      </c>
      <c r="L20" s="495">
        <f>G20+K20</f>
        <v>8192.48</v>
      </c>
      <c r="M20" s="647">
        <f>M6+M8+M10+M12+M14+M16+M19</f>
        <v>99.44</v>
      </c>
      <c r="N20" s="648">
        <f>N6+N8+N10+N12+N14+N16+N19</f>
        <v>204.76</v>
      </c>
      <c r="O20" s="649"/>
      <c r="P20" s="494">
        <f>SUM(M20:O20)</f>
        <v>304.2</v>
      </c>
      <c r="Q20" s="597">
        <f>L20+P20</f>
        <v>8496.68</v>
      </c>
      <c r="R20" s="649">
        <f>R6+R8+R10+R12+R14+R16+R19+R18</f>
        <v>406.78</v>
      </c>
      <c r="S20" s="649">
        <f>S6+S8+S10+S12+S14+S16+S19</f>
        <v>334.6</v>
      </c>
      <c r="T20" s="649">
        <f>T6+T8+T10+T12+T14+T16+T19</f>
        <v>149.45</v>
      </c>
      <c r="U20" s="494">
        <f>SUM(R20:T20)</f>
        <v>890.8299999999999</v>
      </c>
      <c r="V20" s="597">
        <f>Q20+U20</f>
        <v>9387.51</v>
      </c>
    </row>
  </sheetData>
  <sheetProtection/>
  <mergeCells count="20">
    <mergeCell ref="A4:F4"/>
    <mergeCell ref="A17:A18"/>
    <mergeCell ref="B17:B18"/>
    <mergeCell ref="A1:V1"/>
    <mergeCell ref="D2:V2"/>
    <mergeCell ref="A2:A3"/>
    <mergeCell ref="B2:B3"/>
    <mergeCell ref="C2:C3"/>
    <mergeCell ref="A15:A16"/>
    <mergeCell ref="B15:B16"/>
    <mergeCell ref="A5:A6"/>
    <mergeCell ref="B5:B6"/>
    <mergeCell ref="A13:A14"/>
    <mergeCell ref="B13:B14"/>
    <mergeCell ref="A7:A8"/>
    <mergeCell ref="A9:A10"/>
    <mergeCell ref="A11:A12"/>
    <mergeCell ref="B7:B8"/>
    <mergeCell ref="B9:B10"/>
    <mergeCell ref="B11:B1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="70" zoomScaleNormal="70" zoomScalePageLayoutView="0" workbookViewId="0" topLeftCell="A1">
      <selection activeCell="E14" sqref="E14"/>
    </sheetView>
  </sheetViews>
  <sheetFormatPr defaultColWidth="8.796875" defaultRowHeight="14.25"/>
  <cols>
    <col min="1" max="1" width="3.8984375" style="0" customWidth="1"/>
    <col min="2" max="2" width="24.69921875" style="0" customWidth="1"/>
    <col min="3" max="3" width="5.09765625" style="0" customWidth="1"/>
    <col min="4" max="4" width="6.5" style="0" bestFit="1" customWidth="1"/>
    <col min="5" max="5" width="7.5" style="0" bestFit="1" customWidth="1"/>
    <col min="6" max="6" width="6.3984375" style="0" bestFit="1" customWidth="1"/>
    <col min="7" max="7" width="8.5" style="0" customWidth="1"/>
    <col min="8" max="8" width="6.59765625" style="0" bestFit="1" customWidth="1"/>
    <col min="9" max="10" width="5.3984375" style="0" bestFit="1" customWidth="1"/>
    <col min="11" max="11" width="8.59765625" style="0" customWidth="1"/>
    <col min="12" max="12" width="9.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8" max="18" width="7.59765625" style="0" bestFit="1" customWidth="1"/>
    <col min="19" max="20" width="8.8984375" style="0" bestFit="1" customWidth="1"/>
    <col min="21" max="21" width="10" style="0" customWidth="1"/>
    <col min="22" max="22" width="10.5" style="0" customWidth="1"/>
  </cols>
  <sheetData>
    <row r="1" spans="1:22" ht="20.25">
      <c r="A1" s="675" t="s">
        <v>88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692">
        <v>1</v>
      </c>
      <c r="B5" s="697" t="s">
        <v>14</v>
      </c>
      <c r="C5" s="63" t="s">
        <v>12</v>
      </c>
      <c r="D5" s="64"/>
      <c r="E5" s="64"/>
      <c r="F5" s="64"/>
      <c r="G5" s="198"/>
      <c r="H5" s="64"/>
      <c r="I5" s="64">
        <v>1</v>
      </c>
      <c r="J5" s="64"/>
      <c r="K5" s="199">
        <f>SUM(H5:J5)</f>
        <v>1</v>
      </c>
      <c r="L5" s="202">
        <f aca="true" t="shared" si="0" ref="L5:L17">G5+K5</f>
        <v>1</v>
      </c>
      <c r="M5" s="66"/>
      <c r="N5" s="66"/>
      <c r="O5" s="40"/>
      <c r="P5" s="198"/>
      <c r="Q5" s="203">
        <f aca="true" t="shared" si="1" ref="Q5:Q17">L5+P5</f>
        <v>1</v>
      </c>
      <c r="R5" s="40"/>
      <c r="S5" s="40"/>
      <c r="T5" s="40">
        <v>1</v>
      </c>
      <c r="U5" s="201"/>
      <c r="V5" s="205">
        <f aca="true" t="shared" si="2" ref="V5:V20">Q5+U5</f>
        <v>1</v>
      </c>
    </row>
    <row r="6" spans="1:22" ht="15">
      <c r="A6" s="693"/>
      <c r="B6" s="698"/>
      <c r="C6" s="63" t="s">
        <v>11</v>
      </c>
      <c r="D6" s="64"/>
      <c r="E6" s="64"/>
      <c r="F6" s="64"/>
      <c r="G6" s="198"/>
      <c r="H6" s="64"/>
      <c r="I6" s="67">
        <v>21.46</v>
      </c>
      <c r="J6" s="64"/>
      <c r="K6" s="198">
        <f>SUM(H6:J6)</f>
        <v>21.46</v>
      </c>
      <c r="L6" s="203">
        <f t="shared" si="0"/>
        <v>21.46</v>
      </c>
      <c r="M6" s="66"/>
      <c r="N6" s="66"/>
      <c r="O6" s="40"/>
      <c r="P6" s="198"/>
      <c r="Q6" s="203">
        <f t="shared" si="1"/>
        <v>21.46</v>
      </c>
      <c r="R6" s="40"/>
      <c r="S6" s="40"/>
      <c r="T6" s="40">
        <v>25.85</v>
      </c>
      <c r="U6" s="201"/>
      <c r="V6" s="205">
        <f t="shared" si="2"/>
        <v>21.46</v>
      </c>
    </row>
    <row r="7" spans="1:22" ht="15">
      <c r="A7" s="692">
        <v>2</v>
      </c>
      <c r="B7" s="697" t="s">
        <v>35</v>
      </c>
      <c r="C7" s="63" t="s">
        <v>12</v>
      </c>
      <c r="D7" s="64"/>
      <c r="E7" s="64"/>
      <c r="F7" s="64">
        <v>3</v>
      </c>
      <c r="G7" s="199">
        <f aca="true" t="shared" si="3" ref="G7:G17">SUM(D7:F7)</f>
        <v>3</v>
      </c>
      <c r="H7" s="193"/>
      <c r="I7" s="196"/>
      <c r="J7" s="197"/>
      <c r="K7" s="199"/>
      <c r="L7" s="202">
        <f t="shared" si="0"/>
        <v>3</v>
      </c>
      <c r="M7" s="68"/>
      <c r="N7" s="65"/>
      <c r="O7" s="39"/>
      <c r="P7" s="198"/>
      <c r="Q7" s="202">
        <f t="shared" si="1"/>
        <v>3</v>
      </c>
      <c r="R7" s="653">
        <v>2</v>
      </c>
      <c r="S7" s="653"/>
      <c r="T7" s="653">
        <v>3</v>
      </c>
      <c r="U7" s="654">
        <f>SUM(R7:T7)</f>
        <v>5</v>
      </c>
      <c r="V7" s="655">
        <f t="shared" si="2"/>
        <v>8</v>
      </c>
    </row>
    <row r="8" spans="1:22" ht="15">
      <c r="A8" s="693"/>
      <c r="B8" s="698"/>
      <c r="C8" s="63" t="s">
        <v>11</v>
      </c>
      <c r="D8" s="64"/>
      <c r="E8" s="64"/>
      <c r="F8" s="67">
        <v>27.96</v>
      </c>
      <c r="G8" s="198">
        <f t="shared" si="3"/>
        <v>27.96</v>
      </c>
      <c r="H8" s="64"/>
      <c r="I8" s="68"/>
      <c r="J8" s="67"/>
      <c r="K8" s="198"/>
      <c r="L8" s="203">
        <f t="shared" si="0"/>
        <v>27.96</v>
      </c>
      <c r="M8" s="68"/>
      <c r="N8" s="65"/>
      <c r="O8" s="39"/>
      <c r="P8" s="198"/>
      <c r="Q8" s="203">
        <f t="shared" si="1"/>
        <v>27.96</v>
      </c>
      <c r="R8" s="40">
        <v>12.54</v>
      </c>
      <c r="S8" s="40"/>
      <c r="T8" s="40">
        <v>18.81</v>
      </c>
      <c r="U8" s="201">
        <f>SUM(R8:T8)</f>
        <v>31.349999999999998</v>
      </c>
      <c r="V8" s="205">
        <f t="shared" si="2"/>
        <v>59.31</v>
      </c>
    </row>
    <row r="9" spans="1:22" ht="15">
      <c r="A9" s="692">
        <v>3</v>
      </c>
      <c r="B9" s="697" t="s">
        <v>15</v>
      </c>
      <c r="C9" s="63" t="s">
        <v>12</v>
      </c>
      <c r="D9" s="64"/>
      <c r="E9" s="64"/>
      <c r="F9" s="64">
        <v>3</v>
      </c>
      <c r="G9" s="199">
        <f t="shared" si="3"/>
        <v>3</v>
      </c>
      <c r="H9" s="193"/>
      <c r="I9" s="196"/>
      <c r="J9" s="197"/>
      <c r="K9" s="199"/>
      <c r="L9" s="202">
        <f t="shared" si="0"/>
        <v>3</v>
      </c>
      <c r="M9" s="68"/>
      <c r="N9" s="65"/>
      <c r="O9" s="39"/>
      <c r="P9" s="198"/>
      <c r="Q9" s="202">
        <f t="shared" si="1"/>
        <v>3</v>
      </c>
      <c r="R9" s="653"/>
      <c r="S9" s="653"/>
      <c r="T9" s="653">
        <v>1</v>
      </c>
      <c r="U9" s="654"/>
      <c r="V9" s="655">
        <f t="shared" si="2"/>
        <v>3</v>
      </c>
    </row>
    <row r="10" spans="1:22" ht="15">
      <c r="A10" s="693"/>
      <c r="B10" s="698"/>
      <c r="C10" s="63" t="s">
        <v>11</v>
      </c>
      <c r="D10" s="64"/>
      <c r="E10" s="64"/>
      <c r="F10" s="67">
        <v>27.04</v>
      </c>
      <c r="G10" s="198">
        <f t="shared" si="3"/>
        <v>27.04</v>
      </c>
      <c r="H10" s="64"/>
      <c r="I10" s="68"/>
      <c r="J10" s="67"/>
      <c r="K10" s="198"/>
      <c r="L10" s="203">
        <f t="shared" si="0"/>
        <v>27.04</v>
      </c>
      <c r="M10" s="68"/>
      <c r="N10" s="65"/>
      <c r="O10" s="39"/>
      <c r="P10" s="198"/>
      <c r="Q10" s="203">
        <f t="shared" si="1"/>
        <v>27.04</v>
      </c>
      <c r="R10" s="40"/>
      <c r="S10" s="40"/>
      <c r="T10" s="40">
        <v>9.07</v>
      </c>
      <c r="U10" s="201"/>
      <c r="V10" s="205">
        <f t="shared" si="2"/>
        <v>27.04</v>
      </c>
    </row>
    <row r="11" spans="1:22" ht="15">
      <c r="A11" s="692">
        <v>4</v>
      </c>
      <c r="B11" s="697" t="s">
        <v>16</v>
      </c>
      <c r="C11" s="63" t="s">
        <v>17</v>
      </c>
      <c r="D11" s="64"/>
      <c r="E11" s="64"/>
      <c r="F11" s="64">
        <v>1.5</v>
      </c>
      <c r="G11" s="200">
        <f t="shared" si="3"/>
        <v>1.5</v>
      </c>
      <c r="H11" s="192"/>
      <c r="I11" s="194"/>
      <c r="J11" s="195"/>
      <c r="K11" s="200"/>
      <c r="L11" s="204">
        <f t="shared" si="0"/>
        <v>1.5</v>
      </c>
      <c r="M11" s="68"/>
      <c r="N11" s="65"/>
      <c r="O11" s="39"/>
      <c r="P11" s="198"/>
      <c r="Q11" s="204">
        <f t="shared" si="1"/>
        <v>1.5</v>
      </c>
      <c r="R11" s="650"/>
      <c r="S11" s="650"/>
      <c r="T11" s="650"/>
      <c r="U11" s="651"/>
      <c r="V11" s="652">
        <f t="shared" si="2"/>
        <v>1.5</v>
      </c>
    </row>
    <row r="12" spans="1:22" ht="15">
      <c r="A12" s="693"/>
      <c r="B12" s="698"/>
      <c r="C12" s="63" t="s">
        <v>11</v>
      </c>
      <c r="D12" s="64"/>
      <c r="E12" s="64"/>
      <c r="F12" s="67">
        <v>18.15</v>
      </c>
      <c r="G12" s="198">
        <f t="shared" si="3"/>
        <v>18.15</v>
      </c>
      <c r="H12" s="64"/>
      <c r="I12" s="68"/>
      <c r="J12" s="67"/>
      <c r="K12" s="198"/>
      <c r="L12" s="203">
        <f t="shared" si="0"/>
        <v>18.15</v>
      </c>
      <c r="M12" s="68"/>
      <c r="N12" s="65"/>
      <c r="O12" s="39"/>
      <c r="P12" s="198"/>
      <c r="Q12" s="203">
        <f t="shared" si="1"/>
        <v>18.15</v>
      </c>
      <c r="R12" s="40"/>
      <c r="S12" s="40"/>
      <c r="T12" s="40"/>
      <c r="U12" s="201"/>
      <c r="V12" s="205">
        <f t="shared" si="2"/>
        <v>18.15</v>
      </c>
    </row>
    <row r="13" spans="1:22" ht="15">
      <c r="A13" s="671">
        <v>5</v>
      </c>
      <c r="B13" s="673" t="s">
        <v>68</v>
      </c>
      <c r="C13" s="665" t="s">
        <v>64</v>
      </c>
      <c r="D13" s="25"/>
      <c r="E13" s="61">
        <v>0.5</v>
      </c>
      <c r="F13" s="61"/>
      <c r="G13" s="198">
        <f t="shared" si="3"/>
        <v>0.5</v>
      </c>
      <c r="H13" s="61"/>
      <c r="I13" s="25"/>
      <c r="J13" s="61"/>
      <c r="K13" s="198"/>
      <c r="L13" s="203">
        <f t="shared" si="0"/>
        <v>0.5</v>
      </c>
      <c r="M13" s="61"/>
      <c r="N13" s="62"/>
      <c r="O13" s="27"/>
      <c r="P13" s="198"/>
      <c r="Q13" s="203">
        <f t="shared" si="1"/>
        <v>0.5</v>
      </c>
      <c r="R13" s="27"/>
      <c r="S13" s="27"/>
      <c r="T13" s="27">
        <v>2</v>
      </c>
      <c r="U13" s="654">
        <f>SUM(R13:T13)</f>
        <v>2</v>
      </c>
      <c r="V13" s="205">
        <f t="shared" si="2"/>
        <v>2.5</v>
      </c>
    </row>
    <row r="14" spans="1:22" ht="15">
      <c r="A14" s="672"/>
      <c r="B14" s="674"/>
      <c r="C14" s="63" t="s">
        <v>11</v>
      </c>
      <c r="D14" s="25"/>
      <c r="E14" s="61">
        <v>420.75</v>
      </c>
      <c r="F14" s="61"/>
      <c r="G14" s="198">
        <f t="shared" si="3"/>
        <v>420.75</v>
      </c>
      <c r="H14" s="61"/>
      <c r="I14" s="25"/>
      <c r="J14" s="61"/>
      <c r="K14" s="198"/>
      <c r="L14" s="203">
        <f t="shared" si="0"/>
        <v>420.75</v>
      </c>
      <c r="M14" s="61"/>
      <c r="N14" s="62"/>
      <c r="O14" s="27"/>
      <c r="P14" s="198"/>
      <c r="Q14" s="203">
        <f t="shared" si="1"/>
        <v>420.75</v>
      </c>
      <c r="R14" s="27"/>
      <c r="S14" s="27"/>
      <c r="T14" s="27">
        <v>154.58</v>
      </c>
      <c r="U14" s="201">
        <f>SUM(R14:T14)</f>
        <v>154.58</v>
      </c>
      <c r="V14" s="205">
        <f t="shared" si="2"/>
        <v>575.33</v>
      </c>
    </row>
    <row r="15" spans="1:22" ht="15">
      <c r="A15" s="671">
        <v>6</v>
      </c>
      <c r="B15" s="673" t="s">
        <v>81</v>
      </c>
      <c r="C15" s="60"/>
      <c r="D15" s="25"/>
      <c r="E15" s="61"/>
      <c r="F15" s="61"/>
      <c r="G15" s="198"/>
      <c r="H15" s="61"/>
      <c r="I15" s="25"/>
      <c r="J15" s="61"/>
      <c r="K15" s="198"/>
      <c r="L15" s="203"/>
      <c r="M15" s="61"/>
      <c r="N15" s="62"/>
      <c r="O15" s="27"/>
      <c r="P15" s="198"/>
      <c r="Q15" s="203"/>
      <c r="R15" s="27">
        <v>21</v>
      </c>
      <c r="S15" s="27"/>
      <c r="T15" s="27"/>
      <c r="U15" s="201">
        <f>SUM(R15:T15)</f>
        <v>21</v>
      </c>
      <c r="V15" s="205">
        <f t="shared" si="2"/>
        <v>21</v>
      </c>
    </row>
    <row r="16" spans="1:22" ht="15">
      <c r="A16" s="672"/>
      <c r="B16" s="674"/>
      <c r="C16" s="63" t="s">
        <v>11</v>
      </c>
      <c r="D16" s="25"/>
      <c r="E16" s="61"/>
      <c r="F16" s="61"/>
      <c r="G16" s="198"/>
      <c r="H16" s="61"/>
      <c r="I16" s="25"/>
      <c r="J16" s="61"/>
      <c r="K16" s="198"/>
      <c r="L16" s="203"/>
      <c r="M16" s="61"/>
      <c r="N16" s="62"/>
      <c r="O16" s="27"/>
      <c r="P16" s="198"/>
      <c r="Q16" s="203"/>
      <c r="R16" s="27">
        <v>214.15</v>
      </c>
      <c r="S16" s="27"/>
      <c r="T16" s="27"/>
      <c r="U16" s="201">
        <f>SUM(R16:T16)</f>
        <v>214.15</v>
      </c>
      <c r="V16" s="205">
        <f t="shared" si="2"/>
        <v>214.15</v>
      </c>
    </row>
    <row r="17" spans="1:22" ht="15">
      <c r="A17" s="19">
        <v>7</v>
      </c>
      <c r="B17" s="55" t="s">
        <v>65</v>
      </c>
      <c r="C17" s="60" t="s">
        <v>11</v>
      </c>
      <c r="D17" s="25"/>
      <c r="E17" s="61">
        <v>42.92</v>
      </c>
      <c r="F17" s="61">
        <v>51.87</v>
      </c>
      <c r="G17" s="198">
        <f t="shared" si="3"/>
        <v>94.78999999999999</v>
      </c>
      <c r="H17" s="61"/>
      <c r="I17" s="25">
        <v>15.22</v>
      </c>
      <c r="J17" s="61"/>
      <c r="K17" s="198">
        <f>SUM(H17:J17)</f>
        <v>15.22</v>
      </c>
      <c r="L17" s="203">
        <f t="shared" si="0"/>
        <v>110.00999999999999</v>
      </c>
      <c r="M17" s="61"/>
      <c r="N17" s="69">
        <v>14</v>
      </c>
      <c r="O17" s="27"/>
      <c r="P17" s="198">
        <f>SUM(M17:O17)</f>
        <v>14</v>
      </c>
      <c r="Q17" s="203">
        <f t="shared" si="1"/>
        <v>124.00999999999999</v>
      </c>
      <c r="R17" s="27"/>
      <c r="S17" s="27"/>
      <c r="T17" s="27"/>
      <c r="U17" s="201"/>
      <c r="V17" s="205">
        <f t="shared" si="2"/>
        <v>124.00999999999999</v>
      </c>
    </row>
    <row r="18" spans="1:22" ht="15">
      <c r="A18" s="694" t="s">
        <v>23</v>
      </c>
      <c r="B18" s="695"/>
      <c r="C18" s="695"/>
      <c r="D18" s="695"/>
      <c r="E18" s="695"/>
      <c r="F18" s="696"/>
      <c r="G18" s="198"/>
      <c r="H18" s="61"/>
      <c r="I18" s="25"/>
      <c r="J18" s="61"/>
      <c r="K18" s="198"/>
      <c r="L18" s="203"/>
      <c r="M18" s="61"/>
      <c r="N18" s="69"/>
      <c r="O18" s="27"/>
      <c r="P18" s="198"/>
      <c r="Q18" s="203"/>
      <c r="R18" s="27"/>
      <c r="S18" s="27"/>
      <c r="T18" s="27"/>
      <c r="U18" s="201"/>
      <c r="V18" s="205"/>
    </row>
    <row r="19" spans="1:22" ht="18">
      <c r="A19" s="671">
        <v>1</v>
      </c>
      <c r="B19" s="673" t="s">
        <v>89</v>
      </c>
      <c r="C19" s="486" t="s">
        <v>71</v>
      </c>
      <c r="D19" s="25"/>
      <c r="E19" s="61"/>
      <c r="F19" s="61"/>
      <c r="G19" s="198"/>
      <c r="H19" s="61"/>
      <c r="I19" s="25"/>
      <c r="J19" s="61"/>
      <c r="K19" s="198"/>
      <c r="L19" s="203"/>
      <c r="M19" s="61"/>
      <c r="N19" s="69"/>
      <c r="O19" s="27"/>
      <c r="P19" s="198"/>
      <c r="Q19" s="203"/>
      <c r="R19" s="27"/>
      <c r="S19" s="27">
        <v>1160</v>
      </c>
      <c r="T19" s="27"/>
      <c r="U19" s="502">
        <f>SUM(R19:T19)</f>
        <v>1160</v>
      </c>
      <c r="V19" s="503">
        <f t="shared" si="2"/>
        <v>1160</v>
      </c>
    </row>
    <row r="20" spans="1:22" ht="15">
      <c r="A20" s="672"/>
      <c r="B20" s="674"/>
      <c r="C20" s="63" t="s">
        <v>11</v>
      </c>
      <c r="D20" s="25"/>
      <c r="E20" s="61"/>
      <c r="F20" s="61"/>
      <c r="G20" s="198"/>
      <c r="H20" s="61"/>
      <c r="I20" s="25"/>
      <c r="J20" s="61"/>
      <c r="K20" s="198"/>
      <c r="L20" s="203"/>
      <c r="M20" s="61"/>
      <c r="N20" s="69"/>
      <c r="O20" s="27"/>
      <c r="P20" s="198"/>
      <c r="Q20" s="203"/>
      <c r="R20" s="27"/>
      <c r="S20" s="91">
        <v>601858</v>
      </c>
      <c r="T20" s="91">
        <v>635033</v>
      </c>
      <c r="U20" s="201">
        <f>SUM(R20:T20)</f>
        <v>1236891</v>
      </c>
      <c r="V20" s="205">
        <f t="shared" si="2"/>
        <v>1236891</v>
      </c>
    </row>
    <row r="21" spans="1:22" ht="14.25">
      <c r="A21" s="5"/>
      <c r="B21" s="504" t="s">
        <v>13</v>
      </c>
      <c r="C21" s="505" t="s">
        <v>11</v>
      </c>
      <c r="D21" s="506"/>
      <c r="E21" s="506">
        <f>E6+E8+E10+E12+E14+E16+E17</f>
        <v>463.67</v>
      </c>
      <c r="F21" s="506">
        <f>F6+F8+F10+F12+F14+F16+F17</f>
        <v>125.02000000000001</v>
      </c>
      <c r="G21" s="507">
        <f>SUM(D21:F21)</f>
        <v>588.69</v>
      </c>
      <c r="H21" s="506"/>
      <c r="I21" s="506">
        <f>I6+I8+I10+I12+I14+I16+I17</f>
        <v>36.68</v>
      </c>
      <c r="J21" s="506"/>
      <c r="K21" s="507">
        <f>SUM(H21:J21)</f>
        <v>36.68</v>
      </c>
      <c r="L21" s="508">
        <f>G21+K21</f>
        <v>625.37</v>
      </c>
      <c r="M21" s="506"/>
      <c r="N21" s="506">
        <f>N6+N8+N10+N12+N14+N16+N17</f>
        <v>14</v>
      </c>
      <c r="O21" s="506"/>
      <c r="P21" s="507">
        <f>SUM(M21:O21)</f>
        <v>14</v>
      </c>
      <c r="Q21" s="508">
        <f>L21+P21</f>
        <v>639.37</v>
      </c>
      <c r="R21" s="506">
        <f>R6+R8+R10+R12+R14+R16+R17</f>
        <v>226.69</v>
      </c>
      <c r="S21" s="506">
        <f>S6+S8+S10+S12+S14+S16+S17+S20</f>
        <v>601858</v>
      </c>
      <c r="T21" s="506">
        <f>T6+T8+T10+T12+T14+T16+T17+T20</f>
        <v>635241.31</v>
      </c>
      <c r="U21" s="509">
        <f>SUM(R21:T21)</f>
        <v>1237326</v>
      </c>
      <c r="V21" s="510">
        <f>Q21+U21</f>
        <v>1237965.37</v>
      </c>
    </row>
  </sheetData>
  <sheetProtection/>
  <mergeCells count="21">
    <mergeCell ref="A5:A6"/>
    <mergeCell ref="A7:A8"/>
    <mergeCell ref="A13:A14"/>
    <mergeCell ref="B13:B14"/>
    <mergeCell ref="A11:A12"/>
    <mergeCell ref="A1:V1"/>
    <mergeCell ref="D2:V2"/>
    <mergeCell ref="A2:A3"/>
    <mergeCell ref="B2:B3"/>
    <mergeCell ref="B5:B6"/>
    <mergeCell ref="C2:C3"/>
    <mergeCell ref="A9:A10"/>
    <mergeCell ref="A4:F4"/>
    <mergeCell ref="A18:F18"/>
    <mergeCell ref="A19:A20"/>
    <mergeCell ref="B19:B20"/>
    <mergeCell ref="B7:B8"/>
    <mergeCell ref="B9:B10"/>
    <mergeCell ref="B11:B12"/>
    <mergeCell ref="A15:A16"/>
    <mergeCell ref="B15:B1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="70" zoomScaleNormal="70" zoomScalePageLayoutView="0" workbookViewId="0" topLeftCell="A1">
      <selection activeCell="V9" sqref="V9"/>
    </sheetView>
  </sheetViews>
  <sheetFormatPr defaultColWidth="8.796875" defaultRowHeight="14.25"/>
  <cols>
    <col min="1" max="1" width="4.3984375" style="0" customWidth="1"/>
    <col min="2" max="2" width="25.69921875" style="0" customWidth="1"/>
    <col min="3" max="3" width="4.69921875" style="0" customWidth="1"/>
    <col min="4" max="4" width="6.5" style="0" bestFit="1" customWidth="1"/>
    <col min="5" max="5" width="7.5" style="0" bestFit="1" customWidth="1"/>
    <col min="6" max="6" width="5.3984375" style="0" bestFit="1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2" max="12" width="10.199218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89843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19921875" style="0" customWidth="1"/>
  </cols>
  <sheetData>
    <row r="1" spans="1:22" ht="20.25">
      <c r="A1" s="675" t="s">
        <v>90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30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671">
        <v>1</v>
      </c>
      <c r="B5" s="673" t="s">
        <v>35</v>
      </c>
      <c r="C5" s="60" t="s">
        <v>12</v>
      </c>
      <c r="D5" s="25"/>
      <c r="E5" s="26"/>
      <c r="F5" s="61"/>
      <c r="G5" s="209"/>
      <c r="H5" s="61"/>
      <c r="I5" s="25"/>
      <c r="J5" s="61"/>
      <c r="K5" s="209"/>
      <c r="L5" s="206"/>
      <c r="M5" s="26"/>
      <c r="N5" s="27"/>
      <c r="O5" s="27">
        <v>1</v>
      </c>
      <c r="P5" s="210">
        <f>SUM(M5:O5)</f>
        <v>1</v>
      </c>
      <c r="Q5" s="207">
        <f aca="true" t="shared" si="0" ref="Q5:Q12">L5+P5</f>
        <v>1</v>
      </c>
      <c r="R5" s="27"/>
      <c r="S5" s="27"/>
      <c r="T5" s="27">
        <v>2</v>
      </c>
      <c r="U5" s="210">
        <f>SUM(R5:T5)</f>
        <v>2</v>
      </c>
      <c r="V5" s="207">
        <f>Q5+U5</f>
        <v>3</v>
      </c>
    </row>
    <row r="6" spans="1:22" ht="15">
      <c r="A6" s="672"/>
      <c r="B6" s="674"/>
      <c r="C6" s="63" t="s">
        <v>11</v>
      </c>
      <c r="D6" s="25"/>
      <c r="E6" s="26"/>
      <c r="F6" s="61"/>
      <c r="G6" s="209"/>
      <c r="H6" s="61"/>
      <c r="I6" s="25"/>
      <c r="J6" s="61"/>
      <c r="K6" s="209"/>
      <c r="L6" s="206"/>
      <c r="M6" s="26"/>
      <c r="N6" s="27"/>
      <c r="O6" s="27">
        <v>6.27</v>
      </c>
      <c r="P6" s="209">
        <f>SUM(M6:O6)</f>
        <v>6.27</v>
      </c>
      <c r="Q6" s="208">
        <f t="shared" si="0"/>
        <v>6.27</v>
      </c>
      <c r="R6" s="27"/>
      <c r="S6" s="27"/>
      <c r="T6" s="27">
        <v>12.54</v>
      </c>
      <c r="U6" s="209">
        <f aca="true" t="shared" si="1" ref="U6:U12">SUM(R6:T6)</f>
        <v>12.54</v>
      </c>
      <c r="V6" s="208">
        <f aca="true" t="shared" si="2" ref="V6:V11">Q6+U6</f>
        <v>18.81</v>
      </c>
    </row>
    <row r="7" spans="1:22" ht="15">
      <c r="A7" s="671">
        <v>2</v>
      </c>
      <c r="B7" s="673" t="s">
        <v>68</v>
      </c>
      <c r="C7" s="60" t="s">
        <v>64</v>
      </c>
      <c r="D7" s="25"/>
      <c r="E7" s="26"/>
      <c r="F7" s="61"/>
      <c r="G7" s="209"/>
      <c r="H7" s="61"/>
      <c r="I7" s="25"/>
      <c r="J7" s="61"/>
      <c r="K7" s="209"/>
      <c r="L7" s="206"/>
      <c r="M7" s="26"/>
      <c r="N7" s="27"/>
      <c r="O7" s="27">
        <v>6</v>
      </c>
      <c r="P7" s="210">
        <f>SUM(M7:O7)</f>
        <v>6</v>
      </c>
      <c r="Q7" s="207">
        <f t="shared" si="0"/>
        <v>6</v>
      </c>
      <c r="R7" s="27"/>
      <c r="S7" s="27"/>
      <c r="T7" s="27"/>
      <c r="U7" s="209"/>
      <c r="V7" s="207">
        <f t="shared" si="2"/>
        <v>6</v>
      </c>
    </row>
    <row r="8" spans="1:22" ht="15">
      <c r="A8" s="672"/>
      <c r="B8" s="674"/>
      <c r="C8" s="63" t="s">
        <v>11</v>
      </c>
      <c r="D8" s="25"/>
      <c r="E8" s="26"/>
      <c r="F8" s="61"/>
      <c r="G8" s="209"/>
      <c r="H8" s="61"/>
      <c r="I8" s="25"/>
      <c r="J8" s="61"/>
      <c r="K8" s="209"/>
      <c r="L8" s="206"/>
      <c r="M8" s="26"/>
      <c r="N8" s="27"/>
      <c r="O8" s="27">
        <v>350.56</v>
      </c>
      <c r="P8" s="209">
        <f>SUM(M8:O8)</f>
        <v>350.56</v>
      </c>
      <c r="Q8" s="208">
        <f t="shared" si="0"/>
        <v>350.56</v>
      </c>
      <c r="R8" s="27"/>
      <c r="S8" s="27"/>
      <c r="T8" s="27"/>
      <c r="U8" s="209"/>
      <c r="V8" s="208">
        <f t="shared" si="2"/>
        <v>350.56</v>
      </c>
    </row>
    <row r="9" spans="1:22" ht="15">
      <c r="A9" s="671">
        <v>3</v>
      </c>
      <c r="B9" s="691" t="s">
        <v>39</v>
      </c>
      <c r="C9" s="169" t="s">
        <v>12</v>
      </c>
      <c r="D9" s="25"/>
      <c r="E9" s="26"/>
      <c r="F9" s="61"/>
      <c r="G9" s="209"/>
      <c r="H9" s="61"/>
      <c r="I9" s="25"/>
      <c r="J9" s="61"/>
      <c r="K9" s="209"/>
      <c r="L9" s="206"/>
      <c r="M9" s="26"/>
      <c r="N9" s="27"/>
      <c r="O9" s="27"/>
      <c r="P9" s="209"/>
      <c r="Q9" s="208"/>
      <c r="R9" s="27"/>
      <c r="S9" s="27"/>
      <c r="T9" s="27">
        <v>1</v>
      </c>
      <c r="U9" s="210">
        <f t="shared" si="1"/>
        <v>1</v>
      </c>
      <c r="V9" s="207">
        <f t="shared" si="2"/>
        <v>1</v>
      </c>
    </row>
    <row r="10" spans="1:22" ht="15">
      <c r="A10" s="672"/>
      <c r="B10" s="691"/>
      <c r="C10" s="169" t="s">
        <v>11</v>
      </c>
      <c r="D10" s="25"/>
      <c r="E10" s="26"/>
      <c r="F10" s="61"/>
      <c r="G10" s="209"/>
      <c r="H10" s="61"/>
      <c r="I10" s="25"/>
      <c r="J10" s="61"/>
      <c r="K10" s="209"/>
      <c r="L10" s="206"/>
      <c r="M10" s="26"/>
      <c r="N10" s="27"/>
      <c r="O10" s="27"/>
      <c r="P10" s="209"/>
      <c r="Q10" s="208"/>
      <c r="R10" s="27"/>
      <c r="S10" s="27"/>
      <c r="T10" s="27">
        <v>9.15</v>
      </c>
      <c r="U10" s="209">
        <f t="shared" si="1"/>
        <v>9.15</v>
      </c>
      <c r="V10" s="208">
        <f t="shared" si="2"/>
        <v>9.15</v>
      </c>
    </row>
    <row r="11" spans="1:22" ht="15">
      <c r="A11" s="19">
        <v>4</v>
      </c>
      <c r="B11" s="20" t="s">
        <v>65</v>
      </c>
      <c r="C11" s="3" t="s">
        <v>11</v>
      </c>
      <c r="D11" s="25"/>
      <c r="E11" s="26"/>
      <c r="F11" s="61">
        <v>18.39</v>
      </c>
      <c r="G11" s="209">
        <f>SUM(D11:F11)</f>
        <v>18.39</v>
      </c>
      <c r="H11" s="61"/>
      <c r="I11" s="25"/>
      <c r="J11" s="61"/>
      <c r="K11" s="209"/>
      <c r="L11" s="206">
        <f>G11+K11</f>
        <v>18.39</v>
      </c>
      <c r="M11" s="26"/>
      <c r="N11" s="27"/>
      <c r="O11" s="27"/>
      <c r="P11" s="209"/>
      <c r="Q11" s="208">
        <f t="shared" si="0"/>
        <v>18.39</v>
      </c>
      <c r="R11" s="27"/>
      <c r="S11" s="27"/>
      <c r="T11" s="27"/>
      <c r="U11" s="209"/>
      <c r="V11" s="208">
        <f t="shared" si="2"/>
        <v>18.39</v>
      </c>
    </row>
    <row r="12" spans="1:22" ht="15">
      <c r="A12" s="6"/>
      <c r="B12" s="7" t="s">
        <v>13</v>
      </c>
      <c r="C12" s="511" t="s">
        <v>11</v>
      </c>
      <c r="D12" s="41"/>
      <c r="E12" s="41"/>
      <c r="F12" s="512">
        <f>F6+F8+F11</f>
        <v>18.39</v>
      </c>
      <c r="G12" s="513">
        <f>SUM(D12:F12)</f>
        <v>18.39</v>
      </c>
      <c r="H12" s="512"/>
      <c r="I12" s="512"/>
      <c r="J12" s="512"/>
      <c r="K12" s="513"/>
      <c r="L12" s="514">
        <f>G12+K12</f>
        <v>18.39</v>
      </c>
      <c r="M12" s="41"/>
      <c r="N12" s="41"/>
      <c r="O12" s="41">
        <f>O6+O8+O11</f>
        <v>356.83</v>
      </c>
      <c r="P12" s="513">
        <f>SUM(M12:O12)</f>
        <v>356.83</v>
      </c>
      <c r="Q12" s="515">
        <f t="shared" si="0"/>
        <v>375.21999999999997</v>
      </c>
      <c r="R12" s="41"/>
      <c r="S12" s="41"/>
      <c r="T12" s="41">
        <f>T6+T8+T11+T10</f>
        <v>21.689999999999998</v>
      </c>
      <c r="U12" s="209">
        <f t="shared" si="1"/>
        <v>21.689999999999998</v>
      </c>
      <c r="V12" s="515">
        <f>Q12+U12</f>
        <v>396.90999999999997</v>
      </c>
    </row>
  </sheetData>
  <sheetProtection/>
  <mergeCells count="12">
    <mergeCell ref="A9:A10"/>
    <mergeCell ref="B9:B10"/>
    <mergeCell ref="A4:F4"/>
    <mergeCell ref="A1:V1"/>
    <mergeCell ref="D2:V2"/>
    <mergeCell ref="A7:A8"/>
    <mergeCell ref="B7:B8"/>
    <mergeCell ref="A2:A3"/>
    <mergeCell ref="B2:B3"/>
    <mergeCell ref="C2:C3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70" zoomScaleNormal="70" zoomScalePageLayoutView="0" workbookViewId="0" topLeftCell="A1">
      <selection activeCell="B7" sqref="B7:C8"/>
    </sheetView>
  </sheetViews>
  <sheetFormatPr defaultColWidth="8.796875" defaultRowHeight="14.25"/>
  <cols>
    <col min="1" max="1" width="3.09765625" style="0" customWidth="1"/>
    <col min="2" max="2" width="28.19921875" style="0" customWidth="1"/>
    <col min="3" max="3" width="4.19921875" style="0" customWidth="1"/>
    <col min="4" max="4" width="6.59765625" style="0" bestFit="1" customWidth="1"/>
    <col min="5" max="5" width="7.5" style="0" bestFit="1" customWidth="1"/>
    <col min="6" max="6" width="6.3984375" style="0" bestFit="1" customWidth="1"/>
    <col min="7" max="7" width="8.3984375" style="0" customWidth="1"/>
    <col min="8" max="9" width="6.69921875" style="0" bestFit="1" customWidth="1"/>
    <col min="10" max="10" width="7.59765625" style="0" bestFit="1" customWidth="1"/>
    <col min="11" max="11" width="8.59765625" style="0" customWidth="1"/>
    <col min="12" max="12" width="8.69921875" style="0" customWidth="1"/>
    <col min="13" max="13" width="8.5" style="0" bestFit="1" customWidth="1"/>
    <col min="14" max="14" width="7.5" style="0" bestFit="1" customWidth="1"/>
    <col min="15" max="15" width="8.19921875" style="0" customWidth="1"/>
    <col min="16" max="16" width="8.69921875" style="0" customWidth="1"/>
    <col min="17" max="17" width="8.5" style="0" customWidth="1"/>
    <col min="21" max="21" width="10.19921875" style="0" customWidth="1"/>
    <col min="22" max="22" width="9.3984375" style="0" bestFit="1" customWidth="1"/>
  </cols>
  <sheetData>
    <row r="1" spans="1:22" ht="20.25">
      <c r="A1" s="675" t="s">
        <v>91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699">
        <v>1</v>
      </c>
      <c r="B5" s="703" t="s">
        <v>20</v>
      </c>
      <c r="C5" s="71" t="s">
        <v>64</v>
      </c>
      <c r="D5" s="72"/>
      <c r="E5" s="72"/>
      <c r="F5" s="72"/>
      <c r="G5" s="216"/>
      <c r="H5" s="74">
        <v>2.25</v>
      </c>
      <c r="I5" s="72"/>
      <c r="J5" s="72">
        <v>3</v>
      </c>
      <c r="K5" s="216">
        <f aca="true" t="shared" si="0" ref="K5:K12">SUM(H5:J5)</f>
        <v>5.25</v>
      </c>
      <c r="L5" s="213">
        <f>G5+K5</f>
        <v>5.25</v>
      </c>
      <c r="M5" s="72"/>
      <c r="N5" s="75"/>
      <c r="O5" s="42"/>
      <c r="P5" s="219"/>
      <c r="Q5" s="214">
        <f>L5+P5</f>
        <v>5.25</v>
      </c>
      <c r="R5" s="42"/>
      <c r="S5" s="42"/>
      <c r="T5" s="42"/>
      <c r="U5" s="220"/>
      <c r="V5" s="214">
        <f>Q5+U5</f>
        <v>5.25</v>
      </c>
    </row>
    <row r="6" spans="1:22" ht="15">
      <c r="A6" s="699"/>
      <c r="B6" s="703"/>
      <c r="C6" s="71" t="s">
        <v>11</v>
      </c>
      <c r="D6" s="72"/>
      <c r="E6" s="72"/>
      <c r="F6" s="72"/>
      <c r="G6" s="216"/>
      <c r="H6" s="76">
        <v>569.7</v>
      </c>
      <c r="I6" s="72"/>
      <c r="J6" s="72">
        <v>668.03</v>
      </c>
      <c r="K6" s="216">
        <f t="shared" si="0"/>
        <v>1237.73</v>
      </c>
      <c r="L6" s="213">
        <f aca="true" t="shared" si="1" ref="L6:L31">G6+K6</f>
        <v>1237.73</v>
      </c>
      <c r="M6" s="72"/>
      <c r="N6" s="75"/>
      <c r="O6" s="42"/>
      <c r="P6" s="219"/>
      <c r="Q6" s="214">
        <f aca="true" t="shared" si="2" ref="Q6:Q31">L6+P6</f>
        <v>1237.73</v>
      </c>
      <c r="R6" s="42"/>
      <c r="S6" s="42"/>
      <c r="T6" s="42"/>
      <c r="U6" s="220"/>
      <c r="V6" s="214">
        <f aca="true" t="shared" si="3" ref="V6:V31">Q6+U6</f>
        <v>1237.73</v>
      </c>
    </row>
    <row r="7" spans="1:22" ht="15">
      <c r="A7" s="699">
        <v>2</v>
      </c>
      <c r="B7" s="703" t="s">
        <v>21</v>
      </c>
      <c r="C7" s="71" t="s">
        <v>64</v>
      </c>
      <c r="D7" s="72"/>
      <c r="E7" s="72"/>
      <c r="F7" s="72"/>
      <c r="G7" s="216"/>
      <c r="H7" s="222">
        <v>70.1</v>
      </c>
      <c r="I7" s="222">
        <v>7</v>
      </c>
      <c r="J7" s="223">
        <v>75.6</v>
      </c>
      <c r="K7" s="224">
        <f t="shared" si="0"/>
        <v>152.7</v>
      </c>
      <c r="L7" s="225">
        <f t="shared" si="1"/>
        <v>152.7</v>
      </c>
      <c r="M7" s="223"/>
      <c r="N7" s="226"/>
      <c r="O7" s="227"/>
      <c r="P7" s="228"/>
      <c r="Q7" s="229">
        <f t="shared" si="2"/>
        <v>152.7</v>
      </c>
      <c r="R7" s="227"/>
      <c r="S7" s="227"/>
      <c r="T7" s="227">
        <v>3.5</v>
      </c>
      <c r="U7" s="228">
        <f>SUM(R7:T7)</f>
        <v>3.5</v>
      </c>
      <c r="V7" s="229">
        <f t="shared" si="3"/>
        <v>156.2</v>
      </c>
    </row>
    <row r="8" spans="1:22" ht="15">
      <c r="A8" s="699"/>
      <c r="B8" s="703"/>
      <c r="C8" s="71" t="s">
        <v>11</v>
      </c>
      <c r="D8" s="72"/>
      <c r="E8" s="72"/>
      <c r="F8" s="72"/>
      <c r="G8" s="216"/>
      <c r="H8" s="76">
        <v>8564.37</v>
      </c>
      <c r="I8" s="76">
        <v>871.17</v>
      </c>
      <c r="J8" s="72">
        <v>11390.09</v>
      </c>
      <c r="K8" s="216">
        <f t="shared" si="0"/>
        <v>20825.63</v>
      </c>
      <c r="L8" s="213">
        <f t="shared" si="1"/>
        <v>20825.63</v>
      </c>
      <c r="M8" s="72"/>
      <c r="N8" s="75"/>
      <c r="O8" s="42"/>
      <c r="P8" s="219"/>
      <c r="Q8" s="214">
        <f t="shared" si="2"/>
        <v>20825.63</v>
      </c>
      <c r="R8" s="42"/>
      <c r="S8" s="42"/>
      <c r="T8" s="42">
        <v>413.82</v>
      </c>
      <c r="U8" s="220">
        <f>SUM(R8:T8)</f>
        <v>413.82</v>
      </c>
      <c r="V8" s="214">
        <f t="shared" si="3"/>
        <v>21239.45</v>
      </c>
    </row>
    <row r="9" spans="1:22" ht="15">
      <c r="A9" s="699">
        <v>3</v>
      </c>
      <c r="B9" s="700" t="s">
        <v>67</v>
      </c>
      <c r="C9" s="71" t="s">
        <v>12</v>
      </c>
      <c r="D9" s="72"/>
      <c r="E9" s="72"/>
      <c r="F9" s="72"/>
      <c r="G9" s="216"/>
      <c r="H9" s="72"/>
      <c r="I9" s="230">
        <v>3</v>
      </c>
      <c r="J9" s="231">
        <v>2</v>
      </c>
      <c r="K9" s="232">
        <f t="shared" si="0"/>
        <v>5</v>
      </c>
      <c r="L9" s="233">
        <f t="shared" si="1"/>
        <v>5</v>
      </c>
      <c r="M9" s="231"/>
      <c r="N9" s="234">
        <v>3</v>
      </c>
      <c r="O9" s="235"/>
      <c r="P9" s="236">
        <f aca="true" t="shared" si="4" ref="P9:P28">SUM(M9:O9)</f>
        <v>3</v>
      </c>
      <c r="Q9" s="237">
        <f t="shared" si="2"/>
        <v>8</v>
      </c>
      <c r="R9" s="235"/>
      <c r="S9" s="235"/>
      <c r="T9" s="235"/>
      <c r="U9" s="236"/>
      <c r="V9" s="237">
        <f t="shared" si="3"/>
        <v>8</v>
      </c>
    </row>
    <row r="10" spans="1:22" ht="15">
      <c r="A10" s="699"/>
      <c r="B10" s="700"/>
      <c r="C10" s="71" t="s">
        <v>11</v>
      </c>
      <c r="D10" s="72"/>
      <c r="E10" s="72"/>
      <c r="F10" s="72"/>
      <c r="G10" s="216"/>
      <c r="H10" s="72"/>
      <c r="I10" s="76">
        <v>51.95</v>
      </c>
      <c r="J10" s="73">
        <v>96.54</v>
      </c>
      <c r="K10" s="216">
        <f t="shared" si="0"/>
        <v>148.49</v>
      </c>
      <c r="L10" s="213">
        <f t="shared" si="1"/>
        <v>148.49</v>
      </c>
      <c r="M10" s="72"/>
      <c r="N10" s="77">
        <v>51.94</v>
      </c>
      <c r="O10" s="42"/>
      <c r="P10" s="219">
        <f t="shared" si="4"/>
        <v>51.94</v>
      </c>
      <c r="Q10" s="214">
        <f t="shared" si="2"/>
        <v>200.43</v>
      </c>
      <c r="R10" s="42"/>
      <c r="S10" s="42"/>
      <c r="T10" s="42"/>
      <c r="U10" s="220"/>
      <c r="V10" s="214">
        <f t="shared" si="3"/>
        <v>200.43</v>
      </c>
    </row>
    <row r="11" spans="1:22" ht="15">
      <c r="A11" s="699">
        <v>4</v>
      </c>
      <c r="B11" s="700" t="s">
        <v>32</v>
      </c>
      <c r="C11" s="71" t="s">
        <v>12</v>
      </c>
      <c r="D11" s="72"/>
      <c r="E11" s="72"/>
      <c r="F11" s="72"/>
      <c r="G11" s="216"/>
      <c r="H11" s="72"/>
      <c r="I11" s="230">
        <v>2</v>
      </c>
      <c r="J11" s="231"/>
      <c r="K11" s="232">
        <f t="shared" si="0"/>
        <v>2</v>
      </c>
      <c r="L11" s="233">
        <f t="shared" si="1"/>
        <v>2</v>
      </c>
      <c r="M11" s="231"/>
      <c r="N11" s="234"/>
      <c r="O11" s="235"/>
      <c r="P11" s="236"/>
      <c r="Q11" s="237">
        <f t="shared" si="2"/>
        <v>2</v>
      </c>
      <c r="R11" s="235"/>
      <c r="S11" s="235"/>
      <c r="T11" s="235"/>
      <c r="U11" s="236"/>
      <c r="V11" s="237">
        <f t="shared" si="3"/>
        <v>2</v>
      </c>
    </row>
    <row r="12" spans="1:22" ht="15">
      <c r="A12" s="699"/>
      <c r="B12" s="700"/>
      <c r="C12" s="71" t="s">
        <v>11</v>
      </c>
      <c r="D12" s="72"/>
      <c r="E12" s="72"/>
      <c r="F12" s="72"/>
      <c r="G12" s="216"/>
      <c r="H12" s="72"/>
      <c r="I12" s="76">
        <v>373.66</v>
      </c>
      <c r="J12" s="73"/>
      <c r="K12" s="216">
        <f t="shared" si="0"/>
        <v>373.66</v>
      </c>
      <c r="L12" s="213">
        <f t="shared" si="1"/>
        <v>373.66</v>
      </c>
      <c r="M12" s="72"/>
      <c r="N12" s="77"/>
      <c r="O12" s="42"/>
      <c r="P12" s="219"/>
      <c r="Q12" s="214">
        <f t="shared" si="2"/>
        <v>373.66</v>
      </c>
      <c r="R12" s="42"/>
      <c r="S12" s="42"/>
      <c r="T12" s="42"/>
      <c r="U12" s="220"/>
      <c r="V12" s="214">
        <f t="shared" si="3"/>
        <v>373.66</v>
      </c>
    </row>
    <row r="13" spans="1:22" ht="15">
      <c r="A13" s="699">
        <v>5</v>
      </c>
      <c r="B13" s="700" t="s">
        <v>59</v>
      </c>
      <c r="C13" s="71" t="s">
        <v>64</v>
      </c>
      <c r="D13" s="72"/>
      <c r="E13" s="72"/>
      <c r="F13" s="72"/>
      <c r="G13" s="216"/>
      <c r="H13" s="72"/>
      <c r="I13" s="76"/>
      <c r="J13" s="73"/>
      <c r="K13" s="216"/>
      <c r="L13" s="213"/>
      <c r="M13" s="231">
        <v>1</v>
      </c>
      <c r="N13" s="234"/>
      <c r="O13" s="235"/>
      <c r="P13" s="236">
        <f t="shared" si="4"/>
        <v>1</v>
      </c>
      <c r="Q13" s="237">
        <f t="shared" si="2"/>
        <v>1</v>
      </c>
      <c r="R13" s="235"/>
      <c r="S13" s="235"/>
      <c r="T13" s="235"/>
      <c r="U13" s="236"/>
      <c r="V13" s="237">
        <f t="shared" si="3"/>
        <v>1</v>
      </c>
    </row>
    <row r="14" spans="1:22" ht="15">
      <c r="A14" s="699"/>
      <c r="B14" s="700"/>
      <c r="C14" s="71" t="s">
        <v>11</v>
      </c>
      <c r="D14" s="72"/>
      <c r="E14" s="72"/>
      <c r="F14" s="72"/>
      <c r="G14" s="216"/>
      <c r="H14" s="72"/>
      <c r="I14" s="76"/>
      <c r="J14" s="73"/>
      <c r="K14" s="216"/>
      <c r="L14" s="213"/>
      <c r="M14" s="72">
        <v>119</v>
      </c>
      <c r="N14" s="77"/>
      <c r="O14" s="42"/>
      <c r="P14" s="219">
        <f t="shared" si="4"/>
        <v>119</v>
      </c>
      <c r="Q14" s="214">
        <f t="shared" si="2"/>
        <v>119</v>
      </c>
      <c r="R14" s="42"/>
      <c r="S14" s="42"/>
      <c r="T14" s="42"/>
      <c r="U14" s="220"/>
      <c r="V14" s="214">
        <f t="shared" si="3"/>
        <v>119</v>
      </c>
    </row>
    <row r="15" spans="1:22" ht="15">
      <c r="A15" s="699">
        <v>6</v>
      </c>
      <c r="B15" s="700" t="s">
        <v>14</v>
      </c>
      <c r="C15" s="71" t="s">
        <v>12</v>
      </c>
      <c r="D15" s="230">
        <v>2</v>
      </c>
      <c r="E15" s="231"/>
      <c r="F15" s="231"/>
      <c r="G15" s="232">
        <f>SUM(D15:F15)</f>
        <v>2</v>
      </c>
      <c r="H15" s="230"/>
      <c r="I15" s="230">
        <v>1</v>
      </c>
      <c r="J15" s="231"/>
      <c r="K15" s="232">
        <f>SUM(H15:J15)</f>
        <v>1</v>
      </c>
      <c r="L15" s="233">
        <f t="shared" si="1"/>
        <v>3</v>
      </c>
      <c r="M15" s="231">
        <v>1</v>
      </c>
      <c r="N15" s="234"/>
      <c r="O15" s="235"/>
      <c r="P15" s="236">
        <f t="shared" si="4"/>
        <v>1</v>
      </c>
      <c r="Q15" s="237">
        <f t="shared" si="2"/>
        <v>4</v>
      </c>
      <c r="R15" s="235"/>
      <c r="S15" s="235"/>
      <c r="T15" s="235">
        <v>1</v>
      </c>
      <c r="U15" s="236">
        <f>SUM(R15:T15)</f>
        <v>1</v>
      </c>
      <c r="V15" s="237">
        <f t="shared" si="3"/>
        <v>5</v>
      </c>
    </row>
    <row r="16" spans="1:22" ht="15">
      <c r="A16" s="699"/>
      <c r="B16" s="700"/>
      <c r="C16" s="71" t="s">
        <v>11</v>
      </c>
      <c r="D16" s="76">
        <v>45.26</v>
      </c>
      <c r="E16" s="72"/>
      <c r="F16" s="72"/>
      <c r="G16" s="216">
        <f aca="true" t="shared" si="5" ref="G16:G22">SUM(D16:F16)</f>
        <v>45.26</v>
      </c>
      <c r="H16" s="73"/>
      <c r="I16" s="76">
        <v>45</v>
      </c>
      <c r="J16" s="72"/>
      <c r="K16" s="216">
        <f>SUM(H16:J16)</f>
        <v>45</v>
      </c>
      <c r="L16" s="213">
        <f t="shared" si="1"/>
        <v>90.25999999999999</v>
      </c>
      <c r="M16" s="72">
        <v>25.85</v>
      </c>
      <c r="N16" s="77"/>
      <c r="O16" s="42"/>
      <c r="P16" s="219">
        <f t="shared" si="4"/>
        <v>25.85</v>
      </c>
      <c r="Q16" s="214">
        <f t="shared" si="2"/>
        <v>116.10999999999999</v>
      </c>
      <c r="R16" s="42"/>
      <c r="S16" s="42"/>
      <c r="T16" s="42">
        <v>25.85</v>
      </c>
      <c r="U16" s="220">
        <f>SUM(R16:T16)</f>
        <v>25.85</v>
      </c>
      <c r="V16" s="214">
        <f t="shared" si="3"/>
        <v>141.95999999999998</v>
      </c>
    </row>
    <row r="17" spans="1:22" ht="15">
      <c r="A17" s="699">
        <v>7</v>
      </c>
      <c r="B17" s="700" t="s">
        <v>22</v>
      </c>
      <c r="C17" s="71" t="s">
        <v>64</v>
      </c>
      <c r="D17" s="230">
        <v>18</v>
      </c>
      <c r="E17" s="231"/>
      <c r="F17" s="230">
        <v>5</v>
      </c>
      <c r="G17" s="232">
        <f t="shared" si="5"/>
        <v>23</v>
      </c>
      <c r="H17" s="230"/>
      <c r="I17" s="238">
        <v>5</v>
      </c>
      <c r="J17" s="231"/>
      <c r="K17" s="232">
        <f>SUM(H17:J17)</f>
        <v>5</v>
      </c>
      <c r="L17" s="233">
        <f t="shared" si="1"/>
        <v>28</v>
      </c>
      <c r="M17" s="231"/>
      <c r="N17" s="234"/>
      <c r="O17" s="235"/>
      <c r="P17" s="236"/>
      <c r="Q17" s="237">
        <f t="shared" si="2"/>
        <v>28</v>
      </c>
      <c r="R17" s="235"/>
      <c r="S17" s="235"/>
      <c r="T17" s="235"/>
      <c r="U17" s="236"/>
      <c r="V17" s="237">
        <f t="shared" si="3"/>
        <v>28</v>
      </c>
    </row>
    <row r="18" spans="1:22" ht="15">
      <c r="A18" s="699"/>
      <c r="B18" s="700"/>
      <c r="C18" s="71" t="s">
        <v>11</v>
      </c>
      <c r="D18" s="76">
        <v>294.92</v>
      </c>
      <c r="E18" s="72"/>
      <c r="F18" s="76">
        <v>44.49</v>
      </c>
      <c r="G18" s="216">
        <f t="shared" si="5"/>
        <v>339.41</v>
      </c>
      <c r="H18" s="73"/>
      <c r="I18" s="76">
        <v>30</v>
      </c>
      <c r="J18" s="72"/>
      <c r="K18" s="216">
        <f>SUM(H18:J18)</f>
        <v>30</v>
      </c>
      <c r="L18" s="213">
        <f t="shared" si="1"/>
        <v>369.41</v>
      </c>
      <c r="M18" s="72"/>
      <c r="N18" s="77"/>
      <c r="O18" s="42"/>
      <c r="P18" s="219"/>
      <c r="Q18" s="214">
        <f t="shared" si="2"/>
        <v>369.41</v>
      </c>
      <c r="R18" s="42"/>
      <c r="S18" s="42"/>
      <c r="T18" s="42"/>
      <c r="U18" s="220"/>
      <c r="V18" s="214">
        <f t="shared" si="3"/>
        <v>369.41</v>
      </c>
    </row>
    <row r="19" spans="1:22" ht="15">
      <c r="A19" s="699">
        <v>8</v>
      </c>
      <c r="B19" s="700" t="s">
        <v>35</v>
      </c>
      <c r="C19" s="71" t="s">
        <v>12</v>
      </c>
      <c r="D19" s="230">
        <v>1</v>
      </c>
      <c r="E19" s="230">
        <v>1</v>
      </c>
      <c r="F19" s="231"/>
      <c r="G19" s="232">
        <f t="shared" si="5"/>
        <v>2</v>
      </c>
      <c r="H19" s="230"/>
      <c r="I19" s="238"/>
      <c r="J19" s="231"/>
      <c r="K19" s="232"/>
      <c r="L19" s="233">
        <f t="shared" si="1"/>
        <v>2</v>
      </c>
      <c r="M19" s="231">
        <v>2</v>
      </c>
      <c r="N19" s="234">
        <v>1</v>
      </c>
      <c r="O19" s="235"/>
      <c r="P19" s="236">
        <f t="shared" si="4"/>
        <v>3</v>
      </c>
      <c r="Q19" s="237">
        <f t="shared" si="2"/>
        <v>5</v>
      </c>
      <c r="R19" s="235">
        <v>4</v>
      </c>
      <c r="S19" s="235">
        <v>2</v>
      </c>
      <c r="T19" s="235"/>
      <c r="U19" s="236">
        <f>SUM(R19:T19)</f>
        <v>6</v>
      </c>
      <c r="V19" s="237">
        <f t="shared" si="3"/>
        <v>11</v>
      </c>
    </row>
    <row r="20" spans="1:22" ht="15">
      <c r="A20" s="699"/>
      <c r="B20" s="700"/>
      <c r="C20" s="71" t="s">
        <v>11</v>
      </c>
      <c r="D20" s="76">
        <v>9.32</v>
      </c>
      <c r="E20" s="76">
        <v>9.32</v>
      </c>
      <c r="F20" s="72"/>
      <c r="G20" s="216">
        <f t="shared" si="5"/>
        <v>18.64</v>
      </c>
      <c r="H20" s="73"/>
      <c r="I20" s="76"/>
      <c r="J20" s="72"/>
      <c r="K20" s="216"/>
      <c r="L20" s="213">
        <f t="shared" si="1"/>
        <v>18.64</v>
      </c>
      <c r="M20" s="72">
        <v>12.54</v>
      </c>
      <c r="N20" s="75">
        <v>6.27</v>
      </c>
      <c r="O20" s="42"/>
      <c r="P20" s="219">
        <f t="shared" si="4"/>
        <v>18.81</v>
      </c>
      <c r="Q20" s="214">
        <f t="shared" si="2"/>
        <v>37.45</v>
      </c>
      <c r="R20" s="42">
        <v>25.08</v>
      </c>
      <c r="S20" s="42">
        <v>12.54</v>
      </c>
      <c r="T20" s="42"/>
      <c r="U20" s="220">
        <f>SUM(R20:T20)</f>
        <v>37.62</v>
      </c>
      <c r="V20" s="214">
        <f t="shared" si="3"/>
        <v>75.07</v>
      </c>
    </row>
    <row r="21" spans="1:22" ht="15">
      <c r="A21" s="699">
        <v>9</v>
      </c>
      <c r="B21" s="700" t="s">
        <v>15</v>
      </c>
      <c r="C21" s="71" t="s">
        <v>12</v>
      </c>
      <c r="D21" s="76"/>
      <c r="E21" s="76"/>
      <c r="F21" s="230">
        <v>3</v>
      </c>
      <c r="G21" s="232">
        <f t="shared" si="5"/>
        <v>3</v>
      </c>
      <c r="H21" s="230"/>
      <c r="I21" s="238"/>
      <c r="J21" s="231"/>
      <c r="K21" s="232"/>
      <c r="L21" s="233">
        <f t="shared" si="1"/>
        <v>3</v>
      </c>
      <c r="M21" s="231"/>
      <c r="N21" s="234"/>
      <c r="O21" s="235"/>
      <c r="P21" s="236"/>
      <c r="Q21" s="237">
        <f t="shared" si="2"/>
        <v>3</v>
      </c>
      <c r="R21" s="235"/>
      <c r="S21" s="235"/>
      <c r="T21" s="235"/>
      <c r="U21" s="236"/>
      <c r="V21" s="237">
        <f t="shared" si="3"/>
        <v>3</v>
      </c>
    </row>
    <row r="22" spans="1:22" ht="15">
      <c r="A22" s="699"/>
      <c r="B22" s="700"/>
      <c r="C22" s="71" t="s">
        <v>11</v>
      </c>
      <c r="D22" s="76"/>
      <c r="E22" s="76"/>
      <c r="F22" s="76">
        <v>31.45</v>
      </c>
      <c r="G22" s="216">
        <f t="shared" si="5"/>
        <v>31.45</v>
      </c>
      <c r="H22" s="73"/>
      <c r="I22" s="76"/>
      <c r="J22" s="72"/>
      <c r="K22" s="216"/>
      <c r="L22" s="213">
        <f t="shared" si="1"/>
        <v>31.45</v>
      </c>
      <c r="M22" s="72"/>
      <c r="N22" s="75"/>
      <c r="O22" s="42"/>
      <c r="P22" s="219"/>
      <c r="Q22" s="214">
        <f t="shared" si="2"/>
        <v>31.45</v>
      </c>
      <c r="R22" s="42"/>
      <c r="S22" s="42"/>
      <c r="T22" s="42"/>
      <c r="U22" s="220"/>
      <c r="V22" s="214">
        <f t="shared" si="3"/>
        <v>31.45</v>
      </c>
    </row>
    <row r="23" spans="1:23" ht="15">
      <c r="A23" s="699">
        <v>10</v>
      </c>
      <c r="B23" s="691" t="s">
        <v>39</v>
      </c>
      <c r="C23" s="169" t="s">
        <v>12</v>
      </c>
      <c r="D23" s="78"/>
      <c r="E23" s="76"/>
      <c r="F23" s="238">
        <v>1</v>
      </c>
      <c r="G23" s="239">
        <f>F23</f>
        <v>1</v>
      </c>
      <c r="H23" s="230"/>
      <c r="I23" s="230"/>
      <c r="J23" s="238"/>
      <c r="K23" s="232"/>
      <c r="L23" s="233">
        <f t="shared" si="1"/>
        <v>1</v>
      </c>
      <c r="M23" s="230"/>
      <c r="N23" s="234"/>
      <c r="O23" s="235"/>
      <c r="P23" s="236"/>
      <c r="Q23" s="237">
        <f t="shared" si="2"/>
        <v>1</v>
      </c>
      <c r="R23" s="235">
        <v>1</v>
      </c>
      <c r="S23" s="235">
        <v>1</v>
      </c>
      <c r="T23" s="235"/>
      <c r="U23" s="236">
        <f>SUM(R23:T23)</f>
        <v>2</v>
      </c>
      <c r="V23" s="237">
        <f t="shared" si="3"/>
        <v>3</v>
      </c>
      <c r="W23" s="18"/>
    </row>
    <row r="24" spans="1:23" ht="15">
      <c r="A24" s="699"/>
      <c r="B24" s="691"/>
      <c r="C24" s="169" t="s">
        <v>11</v>
      </c>
      <c r="D24" s="78"/>
      <c r="E24" s="76"/>
      <c r="F24" s="76">
        <v>27.46</v>
      </c>
      <c r="G24" s="217">
        <f>F24</f>
        <v>27.46</v>
      </c>
      <c r="H24" s="73"/>
      <c r="I24" s="73"/>
      <c r="J24" s="76"/>
      <c r="K24" s="216"/>
      <c r="L24" s="213">
        <f t="shared" si="1"/>
        <v>27.46</v>
      </c>
      <c r="M24" s="73"/>
      <c r="N24" s="77"/>
      <c r="O24" s="42"/>
      <c r="P24" s="219"/>
      <c r="Q24" s="214">
        <f t="shared" si="2"/>
        <v>27.46</v>
      </c>
      <c r="R24" s="42">
        <v>27.46</v>
      </c>
      <c r="S24" s="42">
        <v>54.91</v>
      </c>
      <c r="T24" s="42"/>
      <c r="U24" s="220">
        <f>SUM(R24:T24)</f>
        <v>82.37</v>
      </c>
      <c r="V24" s="214">
        <f t="shared" si="3"/>
        <v>109.83000000000001</v>
      </c>
      <c r="W24" s="18"/>
    </row>
    <row r="25" spans="1:22" ht="18">
      <c r="A25" s="701">
        <v>12</v>
      </c>
      <c r="B25" s="702" t="s">
        <v>58</v>
      </c>
      <c r="C25" s="60" t="s">
        <v>71</v>
      </c>
      <c r="D25" s="25"/>
      <c r="E25" s="61"/>
      <c r="F25" s="61"/>
      <c r="G25" s="217"/>
      <c r="H25" s="61"/>
      <c r="I25" s="25"/>
      <c r="J25" s="61"/>
      <c r="K25" s="216"/>
      <c r="L25" s="213"/>
      <c r="M25" s="61"/>
      <c r="N25" s="70">
        <v>25.86</v>
      </c>
      <c r="O25" s="27"/>
      <c r="P25" s="219">
        <f t="shared" si="4"/>
        <v>25.86</v>
      </c>
      <c r="Q25" s="214">
        <f t="shared" si="2"/>
        <v>25.86</v>
      </c>
      <c r="R25" s="27"/>
      <c r="S25" s="27"/>
      <c r="T25" s="27"/>
      <c r="U25" s="220"/>
      <c r="V25" s="214">
        <f t="shared" si="3"/>
        <v>25.86</v>
      </c>
    </row>
    <row r="26" spans="1:22" ht="15">
      <c r="A26" s="701"/>
      <c r="B26" s="702"/>
      <c r="C26" s="63" t="s">
        <v>11</v>
      </c>
      <c r="D26" s="25"/>
      <c r="E26" s="61"/>
      <c r="F26" s="61"/>
      <c r="G26" s="217"/>
      <c r="H26" s="61"/>
      <c r="I26" s="25"/>
      <c r="J26" s="61"/>
      <c r="K26" s="216"/>
      <c r="L26" s="213"/>
      <c r="M26" s="61"/>
      <c r="N26" s="70">
        <v>1850.85</v>
      </c>
      <c r="O26" s="27"/>
      <c r="P26" s="219">
        <f t="shared" si="4"/>
        <v>1850.85</v>
      </c>
      <c r="Q26" s="214">
        <f t="shared" si="2"/>
        <v>1850.85</v>
      </c>
      <c r="R26" s="27"/>
      <c r="S26" s="27"/>
      <c r="T26" s="27"/>
      <c r="U26" s="220"/>
      <c r="V26" s="214">
        <f t="shared" si="3"/>
        <v>1850.85</v>
      </c>
    </row>
    <row r="27" spans="1:22" ht="15">
      <c r="A27" s="701">
        <v>13</v>
      </c>
      <c r="B27" s="702" t="s">
        <v>41</v>
      </c>
      <c r="C27" s="60" t="s">
        <v>12</v>
      </c>
      <c r="D27" s="25"/>
      <c r="E27" s="61"/>
      <c r="F27" s="61"/>
      <c r="G27" s="217"/>
      <c r="H27" s="61"/>
      <c r="I27" s="25"/>
      <c r="J27" s="61"/>
      <c r="K27" s="216"/>
      <c r="L27" s="213"/>
      <c r="M27" s="179">
        <v>9</v>
      </c>
      <c r="N27" s="211"/>
      <c r="O27" s="182"/>
      <c r="P27" s="236">
        <f t="shared" si="4"/>
        <v>9</v>
      </c>
      <c r="Q27" s="237">
        <f t="shared" si="2"/>
        <v>9</v>
      </c>
      <c r="R27" s="182"/>
      <c r="S27" s="182"/>
      <c r="T27" s="182"/>
      <c r="U27" s="236"/>
      <c r="V27" s="237">
        <f t="shared" si="3"/>
        <v>9</v>
      </c>
    </row>
    <row r="28" spans="1:22" ht="15">
      <c r="A28" s="701"/>
      <c r="B28" s="702"/>
      <c r="C28" s="63" t="s">
        <v>11</v>
      </c>
      <c r="D28" s="25"/>
      <c r="E28" s="61"/>
      <c r="F28" s="61"/>
      <c r="G28" s="217"/>
      <c r="H28" s="61"/>
      <c r="I28" s="25"/>
      <c r="J28" s="61"/>
      <c r="K28" s="216"/>
      <c r="L28" s="213"/>
      <c r="M28" s="61">
        <v>142.37</v>
      </c>
      <c r="N28" s="70"/>
      <c r="O28" s="27"/>
      <c r="P28" s="219">
        <f t="shared" si="4"/>
        <v>142.37</v>
      </c>
      <c r="Q28" s="214">
        <f t="shared" si="2"/>
        <v>142.37</v>
      </c>
      <c r="R28" s="27"/>
      <c r="S28" s="27"/>
      <c r="T28" s="27"/>
      <c r="U28" s="220"/>
      <c r="V28" s="214">
        <f t="shared" si="3"/>
        <v>142.37</v>
      </c>
    </row>
    <row r="29" spans="1:22" ht="18">
      <c r="A29" s="671">
        <v>14</v>
      </c>
      <c r="B29" s="673" t="s">
        <v>109</v>
      </c>
      <c r="C29" s="489" t="s">
        <v>71</v>
      </c>
      <c r="D29" s="25"/>
      <c r="E29" s="61"/>
      <c r="F29" s="61"/>
      <c r="G29" s="217"/>
      <c r="H29" s="61"/>
      <c r="I29" s="25"/>
      <c r="J29" s="61"/>
      <c r="K29" s="216"/>
      <c r="L29" s="213"/>
      <c r="M29" s="61"/>
      <c r="N29" s="70"/>
      <c r="O29" s="27"/>
      <c r="P29" s="219"/>
      <c r="Q29" s="214"/>
      <c r="R29" s="27"/>
      <c r="S29" s="27"/>
      <c r="T29" s="27">
        <v>0.4</v>
      </c>
      <c r="U29" s="228">
        <f>SUM(R29:T29)</f>
        <v>0.4</v>
      </c>
      <c r="V29" s="229">
        <f t="shared" si="3"/>
        <v>0.4</v>
      </c>
    </row>
    <row r="30" spans="1:22" ht="15">
      <c r="A30" s="672"/>
      <c r="B30" s="674"/>
      <c r="C30" s="63" t="s">
        <v>11</v>
      </c>
      <c r="D30" s="25"/>
      <c r="E30" s="61"/>
      <c r="F30" s="61"/>
      <c r="G30" s="217"/>
      <c r="H30" s="61"/>
      <c r="I30" s="25"/>
      <c r="J30" s="61"/>
      <c r="K30" s="216"/>
      <c r="L30" s="213"/>
      <c r="M30" s="61"/>
      <c r="N30" s="70"/>
      <c r="O30" s="27"/>
      <c r="P30" s="219"/>
      <c r="Q30" s="214"/>
      <c r="R30" s="27"/>
      <c r="S30" s="27"/>
      <c r="T30" s="91">
        <v>1.3</v>
      </c>
      <c r="U30" s="219">
        <f>SUM(R30:T30)</f>
        <v>1.3</v>
      </c>
      <c r="V30" s="214">
        <f t="shared" si="3"/>
        <v>1.3</v>
      </c>
    </row>
    <row r="31" spans="1:22" ht="15">
      <c r="A31" s="60">
        <v>15</v>
      </c>
      <c r="B31" s="168" t="s">
        <v>65</v>
      </c>
      <c r="C31" s="60" t="s">
        <v>11</v>
      </c>
      <c r="D31" s="25"/>
      <c r="E31" s="61"/>
      <c r="F31" s="61"/>
      <c r="G31" s="217"/>
      <c r="H31" s="61">
        <v>10.08</v>
      </c>
      <c r="I31" s="25">
        <v>140.6</v>
      </c>
      <c r="J31" s="61">
        <v>189.17</v>
      </c>
      <c r="K31" s="216">
        <f>SUM(H31:J31)</f>
        <v>339.85</v>
      </c>
      <c r="L31" s="213">
        <f t="shared" si="1"/>
        <v>339.85</v>
      </c>
      <c r="M31" s="61"/>
      <c r="N31" s="70"/>
      <c r="O31" s="27">
        <v>41.38</v>
      </c>
      <c r="P31" s="219"/>
      <c r="Q31" s="214">
        <f t="shared" si="2"/>
        <v>339.85</v>
      </c>
      <c r="R31" s="27"/>
      <c r="S31" s="27"/>
      <c r="T31" s="27"/>
      <c r="U31" s="220"/>
      <c r="V31" s="214">
        <f t="shared" si="3"/>
        <v>339.85</v>
      </c>
    </row>
    <row r="32" spans="1:22" ht="15" customHeight="1">
      <c r="A32" s="708" t="s">
        <v>23</v>
      </c>
      <c r="B32" s="709"/>
      <c r="C32" s="709"/>
      <c r="D32" s="709"/>
      <c r="E32" s="709"/>
      <c r="F32" s="709"/>
      <c r="G32" s="564"/>
      <c r="H32" s="565"/>
      <c r="I32" s="565"/>
      <c r="J32" s="565"/>
      <c r="K32" s="564"/>
      <c r="L32" s="566"/>
      <c r="M32" s="565"/>
      <c r="N32" s="567"/>
      <c r="O32" s="568"/>
      <c r="P32" s="564"/>
      <c r="Q32" s="566"/>
      <c r="R32" s="568"/>
      <c r="S32" s="568"/>
      <c r="T32" s="568"/>
      <c r="U32" s="564"/>
      <c r="V32" s="569"/>
    </row>
    <row r="33" spans="1:22" ht="15">
      <c r="A33" s="704">
        <v>1</v>
      </c>
      <c r="B33" s="706" t="s">
        <v>24</v>
      </c>
      <c r="C33" s="71" t="s">
        <v>12</v>
      </c>
      <c r="D33" s="76"/>
      <c r="E33" s="76"/>
      <c r="F33" s="76"/>
      <c r="G33" s="218"/>
      <c r="H33" s="76"/>
      <c r="I33" s="76"/>
      <c r="J33" s="76"/>
      <c r="K33" s="218"/>
      <c r="L33" s="213"/>
      <c r="M33" s="241">
        <v>4</v>
      </c>
      <c r="N33" s="242"/>
      <c r="O33" s="243"/>
      <c r="P33" s="244">
        <f>SUM(M33:O33)</f>
        <v>4</v>
      </c>
      <c r="Q33" s="245">
        <f>L33+P33</f>
        <v>4</v>
      </c>
      <c r="R33" s="243"/>
      <c r="S33" s="243"/>
      <c r="T33" s="243"/>
      <c r="U33" s="244"/>
      <c r="V33" s="245">
        <f>Q33+U33</f>
        <v>4</v>
      </c>
    </row>
    <row r="34" spans="1:22" ht="15">
      <c r="A34" s="705"/>
      <c r="B34" s="707"/>
      <c r="C34" s="71" t="s">
        <v>11</v>
      </c>
      <c r="D34" s="76"/>
      <c r="E34" s="76"/>
      <c r="F34" s="76"/>
      <c r="G34" s="218"/>
      <c r="H34" s="76"/>
      <c r="I34" s="76"/>
      <c r="J34" s="76"/>
      <c r="K34" s="218"/>
      <c r="L34" s="213"/>
      <c r="M34" s="74">
        <v>251654</v>
      </c>
      <c r="N34" s="80"/>
      <c r="O34" s="43"/>
      <c r="P34" s="218">
        <f>SUM(M34:O34)</f>
        <v>251654</v>
      </c>
      <c r="Q34" s="215">
        <f>L34+P34</f>
        <v>251654</v>
      </c>
      <c r="R34" s="43"/>
      <c r="S34" s="43"/>
      <c r="T34" s="43"/>
      <c r="U34" s="218"/>
      <c r="V34" s="215">
        <f>Q34+U34</f>
        <v>251654</v>
      </c>
    </row>
    <row r="35" spans="1:22" ht="14.25">
      <c r="A35" s="81"/>
      <c r="B35" s="81" t="s">
        <v>13</v>
      </c>
      <c r="C35" s="516" t="s">
        <v>11</v>
      </c>
      <c r="D35" s="517">
        <f>D6+D8+D10+D12+D14+D16+D18+D20+D22+D24+D26+D28+D31+D34</f>
        <v>349.5</v>
      </c>
      <c r="E35" s="517">
        <f>E6+E8+E10+E12+E14+E16+E18+E20+E22+E24+E26+E28+E31+E34</f>
        <v>9.32</v>
      </c>
      <c r="F35" s="517">
        <f>F6+F8+F10+F12+F14+F16+F18+F20+F22+F24+F26+F28+F31+F34</f>
        <v>103.4</v>
      </c>
      <c r="G35" s="518">
        <f>SUM(D35:F35)</f>
        <v>462.22</v>
      </c>
      <c r="H35" s="517">
        <f>H6+H8+H10+H12+H14+H16+H18+H20+H22+H24+H26+H28+H31+H34</f>
        <v>9144.150000000001</v>
      </c>
      <c r="I35" s="517">
        <f>I6+I8+I10+I12+I14+I16+I18+I20+I22+I24+I26+I28+I31+I34</f>
        <v>1512.3799999999999</v>
      </c>
      <c r="J35" s="517">
        <f>J6+J8+J10+J12+J14+J16+J18+J20+J22+J24+J26+J28+J31+J34</f>
        <v>12343.830000000002</v>
      </c>
      <c r="K35" s="518">
        <f>SUM(H35:J35)</f>
        <v>23000.36</v>
      </c>
      <c r="L35" s="519">
        <f>G35+K35</f>
        <v>23462.58</v>
      </c>
      <c r="M35" s="517">
        <f>M6+M8+M10+M12+M14+M16+M18+M20+M22+M24+M26+M28+M31+M34</f>
        <v>251953.76</v>
      </c>
      <c r="N35" s="520">
        <f>N6+N8+N10+N12+N14+N16+N18+N20+N22+N24+N26+N28+N31+N34</f>
        <v>1909.06</v>
      </c>
      <c r="O35" s="521">
        <f>O6+O8+O10+O12+O14+O16+O18+O20+O22+O24+O26+O28+O31+O34</f>
        <v>41.38</v>
      </c>
      <c r="P35" s="518">
        <f>SUM(M35:O35)</f>
        <v>253904.2</v>
      </c>
      <c r="Q35" s="522">
        <f>L35+P35</f>
        <v>277366.78</v>
      </c>
      <c r="R35" s="521">
        <f>R6+R8+R10+R12+R14+R16+R18+R20+R22+R24+R26+R28+R31+R34</f>
        <v>52.54</v>
      </c>
      <c r="S35" s="521">
        <f>S6+S8+S10+S12+S14+S16+S18+S20+S22+S24+S26+S28+S31+S34</f>
        <v>67.44999999999999</v>
      </c>
      <c r="T35" s="521">
        <f>T6+T8+T10+T12+T14+T16+T18+T20+T22+T24+T26+T28+T31+T34+T30</f>
        <v>440.97</v>
      </c>
      <c r="U35" s="518">
        <f>SUM(R35:T35)</f>
        <v>560.96</v>
      </c>
      <c r="V35" s="522">
        <f>Q35+U35</f>
        <v>277927.74000000005</v>
      </c>
    </row>
  </sheetData>
  <sheetProtection/>
  <mergeCells count="35">
    <mergeCell ref="A29:A30"/>
    <mergeCell ref="B29:B30"/>
    <mergeCell ref="B21:B22"/>
    <mergeCell ref="A1:V1"/>
    <mergeCell ref="D2:V2"/>
    <mergeCell ref="B5:B6"/>
    <mergeCell ref="A2:A3"/>
    <mergeCell ref="B2:B3"/>
    <mergeCell ref="A33:A34"/>
    <mergeCell ref="B33:B34"/>
    <mergeCell ref="A17:A18"/>
    <mergeCell ref="B17:B18"/>
    <mergeCell ref="A19:A20"/>
    <mergeCell ref="B23:B24"/>
    <mergeCell ref="B27:B28"/>
    <mergeCell ref="A21:A22"/>
    <mergeCell ref="A27:A28"/>
    <mergeCell ref="A32:F32"/>
    <mergeCell ref="A23:A24"/>
    <mergeCell ref="A4:F4"/>
    <mergeCell ref="A5:A6"/>
    <mergeCell ref="A7:A8"/>
    <mergeCell ref="A15:A16"/>
    <mergeCell ref="B11:B12"/>
    <mergeCell ref="B19:B20"/>
    <mergeCell ref="A13:A14"/>
    <mergeCell ref="B13:B14"/>
    <mergeCell ref="C2:C3"/>
    <mergeCell ref="A25:A26"/>
    <mergeCell ref="B25:B26"/>
    <mergeCell ref="A9:A10"/>
    <mergeCell ref="A11:A12"/>
    <mergeCell ref="B7:B8"/>
    <mergeCell ref="B15:B16"/>
    <mergeCell ref="B9:B10"/>
  </mergeCells>
  <printOptions/>
  <pageMargins left="0.2362204724409449" right="0.2362204724409449" top="0.31496062992125984" bottom="0.31496062992125984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70" zoomScaleNormal="70" zoomScalePageLayoutView="0" workbookViewId="0" topLeftCell="A1">
      <selection activeCell="B5" sqref="B5:B6"/>
    </sheetView>
  </sheetViews>
  <sheetFormatPr defaultColWidth="8.796875" defaultRowHeight="14.25"/>
  <cols>
    <col min="1" max="1" width="4.3984375" style="0" customWidth="1"/>
    <col min="2" max="2" width="28.09765625" style="0" customWidth="1"/>
    <col min="3" max="3" width="4.5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19921875" style="0" customWidth="1"/>
    <col min="8" max="8" width="6.59765625" style="0" bestFit="1" customWidth="1"/>
    <col min="9" max="9" width="7.09765625" style="0" bestFit="1" customWidth="1"/>
    <col min="10" max="10" width="5.3984375" style="0" bestFit="1" customWidth="1"/>
    <col min="12" max="12" width="9.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7" max="17" width="8.59765625" style="0" customWidth="1"/>
    <col min="18" max="18" width="7.59765625" style="0" bestFit="1" customWidth="1"/>
    <col min="19" max="19" width="7.09765625" style="0" bestFit="1" customWidth="1"/>
    <col min="20" max="20" width="7.5" style="0" bestFit="1" customWidth="1"/>
    <col min="21" max="21" width="10.09765625" style="0" customWidth="1"/>
  </cols>
  <sheetData>
    <row r="1" spans="1:22" ht="20.25">
      <c r="A1" s="675" t="s">
        <v>92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8" customHeight="1">
      <c r="A5" s="710">
        <v>1</v>
      </c>
      <c r="B5" s="714" t="s">
        <v>109</v>
      </c>
      <c r="C5" s="82" t="s">
        <v>71</v>
      </c>
      <c r="D5" s="83"/>
      <c r="E5" s="84"/>
      <c r="F5" s="83"/>
      <c r="G5" s="221"/>
      <c r="H5" s="246">
        <v>1.6</v>
      </c>
      <c r="I5" s="247"/>
      <c r="J5" s="248"/>
      <c r="K5" s="250">
        <f>SUM(H5:J5)</f>
        <v>1.6</v>
      </c>
      <c r="L5" s="262">
        <f>G5+K5</f>
        <v>1.6</v>
      </c>
      <c r="M5" s="247"/>
      <c r="N5" s="247"/>
      <c r="O5" s="249"/>
      <c r="P5" s="258"/>
      <c r="Q5" s="265">
        <f>L5+P5</f>
        <v>1.6</v>
      </c>
      <c r="R5" s="249"/>
      <c r="S5" s="249"/>
      <c r="T5" s="249"/>
      <c r="U5" s="258"/>
      <c r="V5" s="265">
        <f>Q5+U5</f>
        <v>1.6</v>
      </c>
    </row>
    <row r="6" spans="1:22" ht="15">
      <c r="A6" s="711"/>
      <c r="B6" s="715"/>
      <c r="C6" s="82" t="s">
        <v>11</v>
      </c>
      <c r="D6" s="83"/>
      <c r="E6" s="84"/>
      <c r="F6" s="83"/>
      <c r="G6" s="221"/>
      <c r="H6" s="86">
        <v>1.68</v>
      </c>
      <c r="I6" s="83"/>
      <c r="J6" s="85"/>
      <c r="K6" s="221">
        <f>SUM(H6:J6)</f>
        <v>1.68</v>
      </c>
      <c r="L6" s="263">
        <f aca="true" t="shared" si="0" ref="L6:L21">G6+K6</f>
        <v>1.68</v>
      </c>
      <c r="M6" s="83"/>
      <c r="N6" s="83"/>
      <c r="O6" s="44"/>
      <c r="P6" s="259"/>
      <c r="Q6" s="266">
        <f aca="true" t="shared" si="1" ref="Q6:Q21">L6+P6</f>
        <v>1.68</v>
      </c>
      <c r="R6" s="44"/>
      <c r="S6" s="44"/>
      <c r="T6" s="44"/>
      <c r="U6" s="259"/>
      <c r="V6" s="266">
        <f aca="true" t="shared" si="2" ref="V6:V21">Q6+U6</f>
        <v>1.68</v>
      </c>
    </row>
    <row r="7" spans="1:22" ht="18">
      <c r="A7" s="710">
        <v>2</v>
      </c>
      <c r="B7" s="712" t="s">
        <v>58</v>
      </c>
      <c r="C7" s="82" t="s">
        <v>71</v>
      </c>
      <c r="D7" s="83"/>
      <c r="E7" s="84"/>
      <c r="F7" s="83"/>
      <c r="G7" s="221"/>
      <c r="H7" s="83"/>
      <c r="I7" s="87">
        <v>17.24</v>
      </c>
      <c r="J7" s="85"/>
      <c r="K7" s="221">
        <f>SUM(H7:J7)</f>
        <v>17.24</v>
      </c>
      <c r="L7" s="263">
        <f t="shared" si="0"/>
        <v>17.24</v>
      </c>
      <c r="M7" s="83"/>
      <c r="N7" s="89">
        <v>8.6</v>
      </c>
      <c r="O7" s="90"/>
      <c r="P7" s="260">
        <f>SUM(M7:O7)</f>
        <v>8.6</v>
      </c>
      <c r="Q7" s="266">
        <f t="shared" si="1"/>
        <v>25.839999999999996</v>
      </c>
      <c r="R7" s="44"/>
      <c r="S7" s="44"/>
      <c r="T7" s="44"/>
      <c r="U7" s="259"/>
      <c r="V7" s="266">
        <f t="shared" si="2"/>
        <v>25.839999999999996</v>
      </c>
    </row>
    <row r="8" spans="1:22" ht="15">
      <c r="A8" s="711"/>
      <c r="B8" s="713"/>
      <c r="C8" s="82" t="s">
        <v>11</v>
      </c>
      <c r="D8" s="83"/>
      <c r="E8" s="84"/>
      <c r="F8" s="83"/>
      <c r="G8" s="221"/>
      <c r="H8" s="83"/>
      <c r="I8" s="86">
        <v>1316.94</v>
      </c>
      <c r="J8" s="85"/>
      <c r="K8" s="221">
        <f>SUM(H8:J8)</f>
        <v>1316.94</v>
      </c>
      <c r="L8" s="263">
        <f t="shared" si="0"/>
        <v>1316.94</v>
      </c>
      <c r="M8" s="83"/>
      <c r="N8" s="89">
        <v>630.85</v>
      </c>
      <c r="O8" s="90"/>
      <c r="P8" s="260">
        <f>SUM(M8:O8)</f>
        <v>630.85</v>
      </c>
      <c r="Q8" s="266">
        <f t="shared" si="1"/>
        <v>1947.79</v>
      </c>
      <c r="R8" s="44"/>
      <c r="S8" s="44"/>
      <c r="T8" s="44"/>
      <c r="U8" s="259"/>
      <c r="V8" s="266">
        <f t="shared" si="2"/>
        <v>1947.79</v>
      </c>
    </row>
    <row r="9" spans="1:22" ht="15">
      <c r="A9" s="710">
        <v>3</v>
      </c>
      <c r="B9" s="712" t="s">
        <v>15</v>
      </c>
      <c r="C9" s="82" t="s">
        <v>12</v>
      </c>
      <c r="D9" s="251">
        <v>1</v>
      </c>
      <c r="E9" s="252"/>
      <c r="F9" s="253"/>
      <c r="G9" s="254">
        <f>SUM(D9:F9)</f>
        <v>1</v>
      </c>
      <c r="H9" s="253"/>
      <c r="I9" s="255"/>
      <c r="J9" s="256"/>
      <c r="K9" s="254"/>
      <c r="L9" s="264">
        <f t="shared" si="0"/>
        <v>1</v>
      </c>
      <c r="M9" s="253"/>
      <c r="N9" s="253"/>
      <c r="O9" s="257"/>
      <c r="P9" s="261"/>
      <c r="Q9" s="267">
        <f t="shared" si="1"/>
        <v>1</v>
      </c>
      <c r="R9" s="257"/>
      <c r="S9" s="257"/>
      <c r="T9" s="257">
        <v>1</v>
      </c>
      <c r="U9" s="259">
        <f>SUM(R9:T9)</f>
        <v>1</v>
      </c>
      <c r="V9" s="267">
        <f t="shared" si="2"/>
        <v>2</v>
      </c>
    </row>
    <row r="10" spans="1:22" ht="15">
      <c r="A10" s="711"/>
      <c r="B10" s="713"/>
      <c r="C10" s="82" t="s">
        <v>11</v>
      </c>
      <c r="D10" s="170">
        <v>8.9</v>
      </c>
      <c r="E10" s="84"/>
      <c r="F10" s="83"/>
      <c r="G10" s="221">
        <f>SUM(D10:F10)</f>
        <v>8.9</v>
      </c>
      <c r="H10" s="83"/>
      <c r="I10" s="86"/>
      <c r="J10" s="85"/>
      <c r="K10" s="221"/>
      <c r="L10" s="263">
        <f t="shared" si="0"/>
        <v>8.9</v>
      </c>
      <c r="M10" s="83"/>
      <c r="N10" s="89"/>
      <c r="O10" s="90"/>
      <c r="P10" s="260"/>
      <c r="Q10" s="266">
        <f t="shared" si="1"/>
        <v>8.9</v>
      </c>
      <c r="R10" s="44"/>
      <c r="S10" s="44"/>
      <c r="T10" s="44">
        <v>9.07</v>
      </c>
      <c r="U10" s="259">
        <f>SUM(R10:T10)</f>
        <v>9.07</v>
      </c>
      <c r="V10" s="266">
        <f t="shared" si="2"/>
        <v>17.97</v>
      </c>
    </row>
    <row r="11" spans="1:22" ht="15">
      <c r="A11" s="710">
        <v>4</v>
      </c>
      <c r="B11" s="712" t="s">
        <v>38</v>
      </c>
      <c r="C11" s="82" t="s">
        <v>12</v>
      </c>
      <c r="D11" s="251">
        <v>1</v>
      </c>
      <c r="E11" s="252"/>
      <c r="F11" s="253"/>
      <c r="G11" s="254">
        <f>SUM(D11:F11)</f>
        <v>1</v>
      </c>
      <c r="H11" s="253"/>
      <c r="I11" s="255"/>
      <c r="J11" s="256"/>
      <c r="K11" s="254"/>
      <c r="L11" s="264">
        <f t="shared" si="0"/>
        <v>1</v>
      </c>
      <c r="M11" s="253"/>
      <c r="N11" s="253"/>
      <c r="O11" s="257"/>
      <c r="P11" s="261"/>
      <c r="Q11" s="267">
        <f t="shared" si="1"/>
        <v>1</v>
      </c>
      <c r="R11" s="257"/>
      <c r="S11" s="257"/>
      <c r="T11" s="257"/>
      <c r="U11" s="261"/>
      <c r="V11" s="267">
        <f t="shared" si="2"/>
        <v>1</v>
      </c>
    </row>
    <row r="12" spans="1:22" ht="15">
      <c r="A12" s="711"/>
      <c r="B12" s="713"/>
      <c r="C12" s="82" t="s">
        <v>11</v>
      </c>
      <c r="D12" s="86">
        <v>129.66</v>
      </c>
      <c r="E12" s="84"/>
      <c r="F12" s="83"/>
      <c r="G12" s="221">
        <f>SUM(D12:F12)</f>
        <v>129.66</v>
      </c>
      <c r="H12" s="83"/>
      <c r="I12" s="86"/>
      <c r="J12" s="85"/>
      <c r="K12" s="221"/>
      <c r="L12" s="263">
        <f t="shared" si="0"/>
        <v>129.66</v>
      </c>
      <c r="M12" s="83"/>
      <c r="N12" s="89"/>
      <c r="O12" s="90"/>
      <c r="P12" s="260"/>
      <c r="Q12" s="266">
        <f t="shared" si="1"/>
        <v>129.66</v>
      </c>
      <c r="R12" s="44"/>
      <c r="S12" s="44"/>
      <c r="T12" s="44"/>
      <c r="U12" s="259"/>
      <c r="V12" s="266">
        <f t="shared" si="2"/>
        <v>129.66</v>
      </c>
    </row>
    <row r="13" spans="1:22" ht="15">
      <c r="A13" s="671">
        <v>5</v>
      </c>
      <c r="B13" s="673" t="s">
        <v>74</v>
      </c>
      <c r="C13" s="60" t="s">
        <v>64</v>
      </c>
      <c r="D13" s="25"/>
      <c r="E13" s="61"/>
      <c r="F13" s="61"/>
      <c r="G13" s="221"/>
      <c r="H13" s="61"/>
      <c r="I13" s="25"/>
      <c r="J13" s="61"/>
      <c r="K13" s="221"/>
      <c r="L13" s="263"/>
      <c r="M13" s="61"/>
      <c r="N13" s="181">
        <v>1</v>
      </c>
      <c r="O13" s="182"/>
      <c r="P13" s="261">
        <f>SUM(M13:O13)</f>
        <v>1</v>
      </c>
      <c r="Q13" s="267">
        <f t="shared" si="1"/>
        <v>1</v>
      </c>
      <c r="R13" s="182"/>
      <c r="S13" s="182"/>
      <c r="T13" s="182"/>
      <c r="U13" s="261"/>
      <c r="V13" s="267">
        <f t="shared" si="2"/>
        <v>1</v>
      </c>
    </row>
    <row r="14" spans="1:22" ht="15">
      <c r="A14" s="672"/>
      <c r="B14" s="674"/>
      <c r="C14" s="63" t="s">
        <v>11</v>
      </c>
      <c r="D14" s="25"/>
      <c r="E14" s="61"/>
      <c r="F14" s="61"/>
      <c r="G14" s="221"/>
      <c r="H14" s="61"/>
      <c r="I14" s="25"/>
      <c r="J14" s="61"/>
      <c r="K14" s="221"/>
      <c r="L14" s="263"/>
      <c r="M14" s="61"/>
      <c r="N14" s="62">
        <v>301.27</v>
      </c>
      <c r="O14" s="27"/>
      <c r="P14" s="259">
        <f>SUM(M14:O14)</f>
        <v>301.27</v>
      </c>
      <c r="Q14" s="266">
        <f t="shared" si="1"/>
        <v>301.27</v>
      </c>
      <c r="R14" s="27"/>
      <c r="S14" s="27"/>
      <c r="T14" s="27"/>
      <c r="U14" s="259"/>
      <c r="V14" s="266">
        <f t="shared" si="2"/>
        <v>301.27</v>
      </c>
    </row>
    <row r="15" spans="1:22" ht="15">
      <c r="A15" s="671">
        <v>6</v>
      </c>
      <c r="B15" s="673" t="s">
        <v>82</v>
      </c>
      <c r="C15" s="212" t="s">
        <v>64</v>
      </c>
      <c r="D15" s="25"/>
      <c r="E15" s="61"/>
      <c r="F15" s="61"/>
      <c r="G15" s="221"/>
      <c r="H15" s="61"/>
      <c r="I15" s="25"/>
      <c r="J15" s="61"/>
      <c r="K15" s="221"/>
      <c r="L15" s="263"/>
      <c r="M15" s="61"/>
      <c r="N15" s="62"/>
      <c r="O15" s="27"/>
      <c r="P15" s="259"/>
      <c r="Q15" s="266"/>
      <c r="R15" s="27"/>
      <c r="S15" s="27">
        <v>2</v>
      </c>
      <c r="T15" s="27"/>
      <c r="U15" s="259">
        <f>SUM(R15:T15)</f>
        <v>2</v>
      </c>
      <c r="V15" s="656">
        <f t="shared" si="2"/>
        <v>2</v>
      </c>
    </row>
    <row r="16" spans="1:22" ht="15">
      <c r="A16" s="672"/>
      <c r="B16" s="674"/>
      <c r="C16" s="63" t="s">
        <v>11</v>
      </c>
      <c r="D16" s="25"/>
      <c r="E16" s="61"/>
      <c r="F16" s="61"/>
      <c r="G16" s="221"/>
      <c r="H16" s="61"/>
      <c r="I16" s="25"/>
      <c r="J16" s="61"/>
      <c r="K16" s="221"/>
      <c r="L16" s="263"/>
      <c r="M16" s="61"/>
      <c r="N16" s="62"/>
      <c r="O16" s="27"/>
      <c r="P16" s="259"/>
      <c r="Q16" s="266"/>
      <c r="R16" s="27"/>
      <c r="S16" s="27">
        <v>736.42</v>
      </c>
      <c r="T16" s="27"/>
      <c r="U16" s="259">
        <f aca="true" t="shared" si="3" ref="U16:U22">SUM(R16:T16)</f>
        <v>736.42</v>
      </c>
      <c r="V16" s="266">
        <f t="shared" si="2"/>
        <v>736.42</v>
      </c>
    </row>
    <row r="17" spans="1:22" ht="15">
      <c r="A17" s="671">
        <v>7</v>
      </c>
      <c r="B17" s="673" t="s">
        <v>35</v>
      </c>
      <c r="C17" s="82" t="s">
        <v>12</v>
      </c>
      <c r="D17" s="25"/>
      <c r="E17" s="61"/>
      <c r="F17" s="61"/>
      <c r="G17" s="221"/>
      <c r="H17" s="61"/>
      <c r="I17" s="25"/>
      <c r="J17" s="61"/>
      <c r="K17" s="221"/>
      <c r="L17" s="263"/>
      <c r="M17" s="61"/>
      <c r="N17" s="62"/>
      <c r="O17" s="27"/>
      <c r="P17" s="259"/>
      <c r="Q17" s="266"/>
      <c r="R17" s="27"/>
      <c r="S17" s="27">
        <v>1</v>
      </c>
      <c r="T17" s="27"/>
      <c r="U17" s="259">
        <f t="shared" si="3"/>
        <v>1</v>
      </c>
      <c r="V17" s="656">
        <f t="shared" si="2"/>
        <v>1</v>
      </c>
    </row>
    <row r="18" spans="1:22" ht="15">
      <c r="A18" s="672"/>
      <c r="B18" s="674"/>
      <c r="C18" s="82" t="s">
        <v>11</v>
      </c>
      <c r="D18" s="25"/>
      <c r="E18" s="61"/>
      <c r="F18" s="61"/>
      <c r="G18" s="221"/>
      <c r="H18" s="61"/>
      <c r="I18" s="25"/>
      <c r="J18" s="61"/>
      <c r="K18" s="221"/>
      <c r="L18" s="263"/>
      <c r="M18" s="61"/>
      <c r="N18" s="62"/>
      <c r="O18" s="27"/>
      <c r="P18" s="259"/>
      <c r="Q18" s="266"/>
      <c r="R18" s="27"/>
      <c r="S18" s="27">
        <v>6.27</v>
      </c>
      <c r="T18" s="27"/>
      <c r="U18" s="259">
        <f t="shared" si="3"/>
        <v>6.27</v>
      </c>
      <c r="V18" s="266">
        <f t="shared" si="2"/>
        <v>6.27</v>
      </c>
    </row>
    <row r="19" spans="1:22" ht="15">
      <c r="A19" s="671">
        <v>8</v>
      </c>
      <c r="B19" s="673" t="s">
        <v>68</v>
      </c>
      <c r="C19" s="467" t="s">
        <v>64</v>
      </c>
      <c r="D19" s="25"/>
      <c r="E19" s="61"/>
      <c r="F19" s="61"/>
      <c r="G19" s="221"/>
      <c r="H19" s="61"/>
      <c r="I19" s="25"/>
      <c r="J19" s="61"/>
      <c r="K19" s="221"/>
      <c r="L19" s="263"/>
      <c r="M19" s="61"/>
      <c r="N19" s="62"/>
      <c r="O19" s="27"/>
      <c r="P19" s="259"/>
      <c r="Q19" s="266"/>
      <c r="R19" s="27"/>
      <c r="S19" s="27">
        <v>20</v>
      </c>
      <c r="T19" s="27"/>
      <c r="U19" s="259">
        <f t="shared" si="3"/>
        <v>20</v>
      </c>
      <c r="V19" s="656">
        <f t="shared" si="2"/>
        <v>20</v>
      </c>
    </row>
    <row r="20" spans="1:22" ht="15">
      <c r="A20" s="672"/>
      <c r="B20" s="674"/>
      <c r="C20" s="63" t="s">
        <v>11</v>
      </c>
      <c r="D20" s="25"/>
      <c r="E20" s="61"/>
      <c r="F20" s="61"/>
      <c r="G20" s="221"/>
      <c r="H20" s="61"/>
      <c r="I20" s="25"/>
      <c r="J20" s="61"/>
      <c r="K20" s="221"/>
      <c r="L20" s="263"/>
      <c r="M20" s="61"/>
      <c r="N20" s="62"/>
      <c r="O20" s="27"/>
      <c r="P20" s="259"/>
      <c r="Q20" s="266"/>
      <c r="R20" s="27"/>
      <c r="S20" s="27">
        <v>945.25</v>
      </c>
      <c r="T20" s="27"/>
      <c r="U20" s="259">
        <f t="shared" si="3"/>
        <v>945.25</v>
      </c>
      <c r="V20" s="266">
        <f t="shared" si="2"/>
        <v>945.25</v>
      </c>
    </row>
    <row r="21" spans="1:22" ht="15">
      <c r="A21" s="79">
        <v>9</v>
      </c>
      <c r="B21" s="55" t="s">
        <v>65</v>
      </c>
      <c r="C21" s="60" t="s">
        <v>11</v>
      </c>
      <c r="D21" s="25"/>
      <c r="E21" s="61"/>
      <c r="F21" s="61"/>
      <c r="G21" s="221"/>
      <c r="H21" s="61"/>
      <c r="I21" s="25"/>
      <c r="J21" s="61">
        <v>33.5</v>
      </c>
      <c r="K21" s="221">
        <f>SUM(H21:J21)</f>
        <v>33.5</v>
      </c>
      <c r="L21" s="263">
        <f t="shared" si="0"/>
        <v>33.5</v>
      </c>
      <c r="M21" s="61"/>
      <c r="N21" s="62"/>
      <c r="O21" s="27"/>
      <c r="P21" s="259"/>
      <c r="Q21" s="266">
        <f t="shared" si="1"/>
        <v>33.5</v>
      </c>
      <c r="R21" s="27"/>
      <c r="S21" s="27"/>
      <c r="T21" s="27"/>
      <c r="U21" s="259"/>
      <c r="V21" s="266">
        <f t="shared" si="2"/>
        <v>33.5</v>
      </c>
    </row>
    <row r="22" spans="1:22" ht="14.25">
      <c r="A22" s="88"/>
      <c r="B22" s="523" t="s">
        <v>13</v>
      </c>
      <c r="C22" s="88" t="s">
        <v>11</v>
      </c>
      <c r="D22" s="524">
        <f>D6+D8+D10+D12+D14+D16+D21</f>
        <v>138.56</v>
      </c>
      <c r="E22" s="524"/>
      <c r="F22" s="524"/>
      <c r="G22" s="525">
        <f>SUM(D22:F22)</f>
        <v>138.56</v>
      </c>
      <c r="H22" s="524">
        <f>H6+H8+H10+H12+H14+H16+H21</f>
        <v>1.68</v>
      </c>
      <c r="I22" s="524">
        <f>I6+I8+I10+I12+I14+I16+I21</f>
        <v>1316.94</v>
      </c>
      <c r="J22" s="524">
        <f>J6+J8+J10+J12+J14+J16+J21</f>
        <v>33.5</v>
      </c>
      <c r="K22" s="525">
        <f>SUM(H22:J22)</f>
        <v>1352.1200000000001</v>
      </c>
      <c r="L22" s="526">
        <f>G22+K22</f>
        <v>1490.68</v>
      </c>
      <c r="M22" s="524"/>
      <c r="N22" s="524">
        <f>N6+N8+N10+N12+N14+N16+N21</f>
        <v>932.12</v>
      </c>
      <c r="O22" s="524"/>
      <c r="P22" s="525">
        <f>SUM(M22:O22)</f>
        <v>932.12</v>
      </c>
      <c r="Q22" s="527">
        <f>L22+P22</f>
        <v>2422.8</v>
      </c>
      <c r="R22" s="524"/>
      <c r="S22" s="524">
        <f>S6+S8+S10+S12+S14+S16+S21+S18+S20</f>
        <v>1687.94</v>
      </c>
      <c r="T22" s="524">
        <f>T6+T8+T10+T12+T14+T16+T21+T18+T20</f>
        <v>9.07</v>
      </c>
      <c r="U22" s="528">
        <f t="shared" si="3"/>
        <v>1697.01</v>
      </c>
      <c r="V22" s="527">
        <f>Q22+U22</f>
        <v>4119.81</v>
      </c>
    </row>
  </sheetData>
  <sheetProtection/>
  <mergeCells count="22">
    <mergeCell ref="B13:B14"/>
    <mergeCell ref="A4:F4"/>
    <mergeCell ref="A1:V1"/>
    <mergeCell ref="D2:V2"/>
    <mergeCell ref="B2:B3"/>
    <mergeCell ref="C2:C3"/>
    <mergeCell ref="A5:A6"/>
    <mergeCell ref="A17:A18"/>
    <mergeCell ref="A2:A3"/>
    <mergeCell ref="B5:B6"/>
    <mergeCell ref="A11:A12"/>
    <mergeCell ref="B11:B12"/>
    <mergeCell ref="A19:A20"/>
    <mergeCell ref="B17:B18"/>
    <mergeCell ref="B19:B20"/>
    <mergeCell ref="B15:B16"/>
    <mergeCell ref="A7:A8"/>
    <mergeCell ref="B7:B8"/>
    <mergeCell ref="A15:A16"/>
    <mergeCell ref="A9:A10"/>
    <mergeCell ref="B9:B10"/>
    <mergeCell ref="A13:A1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zoomScale="70" zoomScaleNormal="70" zoomScalePageLayoutView="0" workbookViewId="0" topLeftCell="A1">
      <selection activeCell="B19" sqref="B19:B20"/>
    </sheetView>
  </sheetViews>
  <sheetFormatPr defaultColWidth="8.796875" defaultRowHeight="14.25"/>
  <cols>
    <col min="1" max="1" width="4.3984375" style="0" customWidth="1"/>
    <col min="2" max="2" width="25.69921875" style="0" customWidth="1"/>
    <col min="3" max="3" width="4.8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9" width="7.09765625" style="0" bestFit="1" customWidth="1"/>
    <col min="10" max="10" width="5.3984375" style="0" bestFit="1" customWidth="1"/>
    <col min="11" max="11" width="8.59765625" style="0" customWidth="1"/>
    <col min="12" max="12" width="9.09765625" style="0" customWidth="1"/>
    <col min="13" max="13" width="6.199218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19921875" style="0" customWidth="1"/>
  </cols>
  <sheetData>
    <row r="1" spans="1:22" ht="20.25">
      <c r="A1" s="675" t="s">
        <v>93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8">
      <c r="A5" s="716">
        <v>1</v>
      </c>
      <c r="B5" s="718" t="s">
        <v>58</v>
      </c>
      <c r="C5" s="92" t="s">
        <v>71</v>
      </c>
      <c r="D5" s="93"/>
      <c r="E5" s="93"/>
      <c r="F5" s="93"/>
      <c r="G5" s="278"/>
      <c r="H5" s="95">
        <v>51.72</v>
      </c>
      <c r="I5" s="95">
        <v>17.3</v>
      </c>
      <c r="J5" s="93"/>
      <c r="K5" s="278">
        <f aca="true" t="shared" si="0" ref="K5:K10">SUM(H5:J5)</f>
        <v>69.02</v>
      </c>
      <c r="L5" s="274">
        <f>G5+K5</f>
        <v>69.02</v>
      </c>
      <c r="M5" s="93"/>
      <c r="N5" s="96"/>
      <c r="O5" s="45">
        <v>13</v>
      </c>
      <c r="P5" s="280"/>
      <c r="Q5" s="276">
        <f>L5+P5</f>
        <v>69.02</v>
      </c>
      <c r="R5" s="45"/>
      <c r="S5" s="45"/>
      <c r="T5" s="45"/>
      <c r="U5" s="282"/>
      <c r="V5" s="276">
        <f>Q5+U5</f>
        <v>69.02</v>
      </c>
    </row>
    <row r="6" spans="1:22" ht="15">
      <c r="A6" s="717"/>
      <c r="B6" s="719"/>
      <c r="C6" s="92" t="s">
        <v>11</v>
      </c>
      <c r="D6" s="93"/>
      <c r="E6" s="93"/>
      <c r="F6" s="93"/>
      <c r="G6" s="278"/>
      <c r="H6" s="97">
        <v>3427.12</v>
      </c>
      <c r="I6" s="97">
        <v>1184.74</v>
      </c>
      <c r="J6" s="93"/>
      <c r="K6" s="278">
        <f t="shared" si="0"/>
        <v>4611.86</v>
      </c>
      <c r="L6" s="274">
        <f aca="true" t="shared" si="1" ref="L6:L16">G6+K6</f>
        <v>4611.86</v>
      </c>
      <c r="M6" s="93"/>
      <c r="N6" s="96"/>
      <c r="O6" s="45">
        <v>924.41</v>
      </c>
      <c r="P6" s="280"/>
      <c r="Q6" s="276">
        <f aca="true" t="shared" si="2" ref="Q6:Q18">L6+P6</f>
        <v>4611.86</v>
      </c>
      <c r="R6" s="45"/>
      <c r="S6" s="45"/>
      <c r="T6" s="45"/>
      <c r="U6" s="282"/>
      <c r="V6" s="276">
        <f aca="true" t="shared" si="3" ref="V6:V20">Q6+U6</f>
        <v>4611.86</v>
      </c>
    </row>
    <row r="7" spans="1:22" ht="15">
      <c r="A7" s="716">
        <v>2</v>
      </c>
      <c r="B7" s="718" t="s">
        <v>67</v>
      </c>
      <c r="C7" s="92" t="s">
        <v>12</v>
      </c>
      <c r="D7" s="93"/>
      <c r="E7" s="93"/>
      <c r="F7" s="93"/>
      <c r="G7" s="278"/>
      <c r="H7" s="93"/>
      <c r="I7" s="268">
        <v>3</v>
      </c>
      <c r="J7" s="269"/>
      <c r="K7" s="279">
        <f t="shared" si="0"/>
        <v>3</v>
      </c>
      <c r="L7" s="275">
        <f t="shared" si="1"/>
        <v>3</v>
      </c>
      <c r="M7" s="269"/>
      <c r="N7" s="271"/>
      <c r="O7" s="272"/>
      <c r="P7" s="281"/>
      <c r="Q7" s="277">
        <f t="shared" si="2"/>
        <v>3</v>
      </c>
      <c r="R7" s="272"/>
      <c r="S7" s="272"/>
      <c r="T7" s="272"/>
      <c r="U7" s="281"/>
      <c r="V7" s="277">
        <f t="shared" si="3"/>
        <v>3</v>
      </c>
    </row>
    <row r="8" spans="1:22" ht="15">
      <c r="A8" s="717"/>
      <c r="B8" s="719"/>
      <c r="C8" s="92" t="s">
        <v>11</v>
      </c>
      <c r="D8" s="93"/>
      <c r="E8" s="93"/>
      <c r="F8" s="93"/>
      <c r="G8" s="278"/>
      <c r="H8" s="93"/>
      <c r="I8" s="97">
        <v>30.83</v>
      </c>
      <c r="J8" s="93"/>
      <c r="K8" s="278">
        <f t="shared" si="0"/>
        <v>30.83</v>
      </c>
      <c r="L8" s="274">
        <f t="shared" si="1"/>
        <v>30.83</v>
      </c>
      <c r="M8" s="93"/>
      <c r="N8" s="96"/>
      <c r="O8" s="45"/>
      <c r="P8" s="280"/>
      <c r="Q8" s="276">
        <f t="shared" si="2"/>
        <v>30.83</v>
      </c>
      <c r="R8" s="45"/>
      <c r="S8" s="45"/>
      <c r="T8" s="45"/>
      <c r="U8" s="282"/>
      <c r="V8" s="276">
        <f t="shared" si="3"/>
        <v>30.83</v>
      </c>
    </row>
    <row r="9" spans="1:22" ht="15">
      <c r="A9" s="716">
        <v>3</v>
      </c>
      <c r="B9" s="718" t="s">
        <v>32</v>
      </c>
      <c r="C9" s="92" t="s">
        <v>12</v>
      </c>
      <c r="D9" s="270">
        <v>2</v>
      </c>
      <c r="E9" s="269"/>
      <c r="F9" s="269"/>
      <c r="G9" s="279">
        <f>SUM(D9:F9)</f>
        <v>2</v>
      </c>
      <c r="H9" s="269"/>
      <c r="I9" s="268">
        <v>3</v>
      </c>
      <c r="J9" s="269"/>
      <c r="K9" s="279">
        <f t="shared" si="0"/>
        <v>3</v>
      </c>
      <c r="L9" s="275">
        <f t="shared" si="1"/>
        <v>5</v>
      </c>
      <c r="M9" s="269">
        <v>1</v>
      </c>
      <c r="N9" s="271"/>
      <c r="O9" s="272"/>
      <c r="P9" s="281">
        <f>SUM(M9:O9)</f>
        <v>1</v>
      </c>
      <c r="Q9" s="277">
        <f t="shared" si="2"/>
        <v>6</v>
      </c>
      <c r="R9" s="272"/>
      <c r="S9" s="272"/>
      <c r="T9" s="272"/>
      <c r="U9" s="281"/>
      <c r="V9" s="277">
        <f t="shared" si="3"/>
        <v>6</v>
      </c>
    </row>
    <row r="10" spans="1:22" ht="15">
      <c r="A10" s="717"/>
      <c r="B10" s="719"/>
      <c r="C10" s="92" t="s">
        <v>11</v>
      </c>
      <c r="D10" s="97">
        <v>122.64</v>
      </c>
      <c r="E10" s="93"/>
      <c r="F10" s="93"/>
      <c r="G10" s="278">
        <f>SUM(D10:F10)</f>
        <v>122.64</v>
      </c>
      <c r="H10" s="93"/>
      <c r="I10" s="97">
        <v>3425.37</v>
      </c>
      <c r="J10" s="93"/>
      <c r="K10" s="278">
        <f t="shared" si="0"/>
        <v>3425.37</v>
      </c>
      <c r="L10" s="274">
        <f t="shared" si="1"/>
        <v>3548.0099999999998</v>
      </c>
      <c r="M10" s="93">
        <v>129.66</v>
      </c>
      <c r="N10" s="96"/>
      <c r="O10" s="45"/>
      <c r="P10" s="280">
        <f>SUM(M10:O10)</f>
        <v>129.66</v>
      </c>
      <c r="Q10" s="276">
        <f t="shared" si="2"/>
        <v>3677.6699999999996</v>
      </c>
      <c r="R10" s="45"/>
      <c r="S10" s="45"/>
      <c r="T10" s="45"/>
      <c r="U10" s="282"/>
      <c r="V10" s="276">
        <f t="shared" si="3"/>
        <v>3677.6699999999996</v>
      </c>
    </row>
    <row r="11" spans="1:22" ht="15">
      <c r="A11" s="716">
        <v>4</v>
      </c>
      <c r="B11" s="718" t="s">
        <v>41</v>
      </c>
      <c r="C11" s="92" t="s">
        <v>12</v>
      </c>
      <c r="D11" s="97"/>
      <c r="E11" s="93"/>
      <c r="F11" s="93"/>
      <c r="G11" s="278"/>
      <c r="H11" s="93"/>
      <c r="I11" s="97"/>
      <c r="J11" s="93"/>
      <c r="K11" s="278"/>
      <c r="L11" s="274"/>
      <c r="M11" s="269">
        <v>4</v>
      </c>
      <c r="N11" s="271"/>
      <c r="O11" s="272"/>
      <c r="P11" s="281">
        <f>SUM(M11:O11)</f>
        <v>4</v>
      </c>
      <c r="Q11" s="277">
        <f>L11+P11</f>
        <v>4</v>
      </c>
      <c r="R11" s="272"/>
      <c r="S11" s="272"/>
      <c r="T11" s="272"/>
      <c r="U11" s="281"/>
      <c r="V11" s="277">
        <f t="shared" si="3"/>
        <v>4</v>
      </c>
    </row>
    <row r="12" spans="1:22" ht="15">
      <c r="A12" s="717"/>
      <c r="B12" s="719"/>
      <c r="C12" s="92" t="s">
        <v>11</v>
      </c>
      <c r="D12" s="97"/>
      <c r="E12" s="93"/>
      <c r="F12" s="93"/>
      <c r="G12" s="278"/>
      <c r="H12" s="93"/>
      <c r="I12" s="97"/>
      <c r="J12" s="93"/>
      <c r="K12" s="278"/>
      <c r="L12" s="274"/>
      <c r="M12" s="93">
        <v>71.19</v>
      </c>
      <c r="N12" s="96"/>
      <c r="O12" s="45"/>
      <c r="P12" s="280">
        <f>SUM(M12:O12)</f>
        <v>71.19</v>
      </c>
      <c r="Q12" s="276">
        <f>L12+P12</f>
        <v>71.19</v>
      </c>
      <c r="R12" s="45"/>
      <c r="S12" s="45"/>
      <c r="T12" s="45"/>
      <c r="U12" s="282"/>
      <c r="V12" s="276">
        <f t="shared" si="3"/>
        <v>71.19</v>
      </c>
    </row>
    <row r="13" spans="1:22" ht="15">
      <c r="A13" s="716">
        <v>5</v>
      </c>
      <c r="B13" s="718" t="s">
        <v>35</v>
      </c>
      <c r="C13" s="92" t="s">
        <v>12</v>
      </c>
      <c r="D13" s="94"/>
      <c r="E13" s="270">
        <v>1</v>
      </c>
      <c r="F13" s="269"/>
      <c r="G13" s="279">
        <f>SUM(D13:F13)</f>
        <v>1</v>
      </c>
      <c r="H13" s="269"/>
      <c r="I13" s="273"/>
      <c r="J13" s="269"/>
      <c r="K13" s="279"/>
      <c r="L13" s="275">
        <f t="shared" si="1"/>
        <v>1</v>
      </c>
      <c r="M13" s="269"/>
      <c r="N13" s="271"/>
      <c r="O13" s="272"/>
      <c r="P13" s="281"/>
      <c r="Q13" s="277">
        <f t="shared" si="2"/>
        <v>1</v>
      </c>
      <c r="R13" s="272"/>
      <c r="S13" s="272"/>
      <c r="T13" s="272"/>
      <c r="U13" s="281"/>
      <c r="V13" s="277">
        <f t="shared" si="3"/>
        <v>1</v>
      </c>
    </row>
    <row r="14" spans="1:22" ht="15">
      <c r="A14" s="717"/>
      <c r="B14" s="719"/>
      <c r="C14" s="92" t="s">
        <v>11</v>
      </c>
      <c r="D14" s="97"/>
      <c r="E14" s="97">
        <v>9.32</v>
      </c>
      <c r="F14" s="93"/>
      <c r="G14" s="278">
        <f>SUM(D14:F14)</f>
        <v>9.32</v>
      </c>
      <c r="H14" s="93"/>
      <c r="I14" s="97"/>
      <c r="J14" s="93"/>
      <c r="K14" s="278"/>
      <c r="L14" s="274">
        <f t="shared" si="1"/>
        <v>9.32</v>
      </c>
      <c r="M14" s="93"/>
      <c r="N14" s="96"/>
      <c r="O14" s="45"/>
      <c r="P14" s="280"/>
      <c r="Q14" s="276">
        <f t="shared" si="2"/>
        <v>9.32</v>
      </c>
      <c r="R14" s="45"/>
      <c r="S14" s="45"/>
      <c r="T14" s="45"/>
      <c r="U14" s="282"/>
      <c r="V14" s="276">
        <f t="shared" si="3"/>
        <v>9.32</v>
      </c>
    </row>
    <row r="15" spans="1:22" ht="15">
      <c r="A15" s="716">
        <v>6</v>
      </c>
      <c r="B15" s="718" t="s">
        <v>25</v>
      </c>
      <c r="C15" s="92" t="s">
        <v>12</v>
      </c>
      <c r="D15" s="97"/>
      <c r="E15" s="270">
        <v>1</v>
      </c>
      <c r="F15" s="269"/>
      <c r="G15" s="279">
        <f>SUM(D15:F15)</f>
        <v>1</v>
      </c>
      <c r="H15" s="269"/>
      <c r="I15" s="273"/>
      <c r="J15" s="269"/>
      <c r="K15" s="279"/>
      <c r="L15" s="275">
        <f t="shared" si="1"/>
        <v>1</v>
      </c>
      <c r="M15" s="269"/>
      <c r="N15" s="271">
        <v>1</v>
      </c>
      <c r="O15" s="272"/>
      <c r="P15" s="281">
        <f aca="true" t="shared" si="4" ref="P15:P20">SUM(M15:O15)</f>
        <v>1</v>
      </c>
      <c r="Q15" s="277">
        <f t="shared" si="2"/>
        <v>2</v>
      </c>
      <c r="R15" s="272"/>
      <c r="S15" s="272"/>
      <c r="T15" s="272"/>
      <c r="U15" s="281"/>
      <c r="V15" s="277">
        <f t="shared" si="3"/>
        <v>2</v>
      </c>
    </row>
    <row r="16" spans="1:22" ht="15">
      <c r="A16" s="717"/>
      <c r="B16" s="719"/>
      <c r="C16" s="92" t="s">
        <v>11</v>
      </c>
      <c r="D16" s="97"/>
      <c r="E16" s="97">
        <v>31.11</v>
      </c>
      <c r="F16" s="93"/>
      <c r="G16" s="278">
        <f>SUM(D16:F16)</f>
        <v>31.11</v>
      </c>
      <c r="H16" s="93"/>
      <c r="I16" s="97"/>
      <c r="J16" s="93"/>
      <c r="K16" s="278"/>
      <c r="L16" s="274">
        <f t="shared" si="1"/>
        <v>31.11</v>
      </c>
      <c r="M16" s="93"/>
      <c r="N16" s="96">
        <v>30.17</v>
      </c>
      <c r="O16" s="45"/>
      <c r="P16" s="280">
        <f t="shared" si="4"/>
        <v>30.17</v>
      </c>
      <c r="Q16" s="276">
        <f t="shared" si="2"/>
        <v>61.28</v>
      </c>
      <c r="R16" s="45"/>
      <c r="S16" s="45"/>
      <c r="T16" s="45"/>
      <c r="U16" s="282"/>
      <c r="V16" s="276">
        <f t="shared" si="3"/>
        <v>61.28</v>
      </c>
    </row>
    <row r="17" spans="1:22" ht="15">
      <c r="A17" s="671">
        <v>7</v>
      </c>
      <c r="B17" s="673" t="s">
        <v>75</v>
      </c>
      <c r="C17" s="60" t="s">
        <v>12</v>
      </c>
      <c r="D17" s="25"/>
      <c r="E17" s="61"/>
      <c r="F17" s="61"/>
      <c r="G17" s="278"/>
      <c r="H17" s="61"/>
      <c r="I17" s="25"/>
      <c r="J17" s="61"/>
      <c r="K17" s="278"/>
      <c r="L17" s="274"/>
      <c r="M17" s="61"/>
      <c r="N17" s="70">
        <v>1</v>
      </c>
      <c r="O17" s="27"/>
      <c r="P17" s="281">
        <f t="shared" si="4"/>
        <v>1</v>
      </c>
      <c r="Q17" s="277">
        <f t="shared" si="2"/>
        <v>1</v>
      </c>
      <c r="R17" s="182"/>
      <c r="S17" s="182"/>
      <c r="T17" s="182"/>
      <c r="U17" s="281"/>
      <c r="V17" s="277">
        <f t="shared" si="3"/>
        <v>1</v>
      </c>
    </row>
    <row r="18" spans="1:22" ht="15">
      <c r="A18" s="672"/>
      <c r="B18" s="674"/>
      <c r="C18" s="63" t="s">
        <v>11</v>
      </c>
      <c r="D18" s="25"/>
      <c r="E18" s="61"/>
      <c r="F18" s="61"/>
      <c r="G18" s="278"/>
      <c r="H18" s="61"/>
      <c r="I18" s="25"/>
      <c r="J18" s="61"/>
      <c r="K18" s="278"/>
      <c r="L18" s="274"/>
      <c r="M18" s="61"/>
      <c r="N18" s="70">
        <v>27.46</v>
      </c>
      <c r="O18" s="27"/>
      <c r="P18" s="280">
        <f t="shared" si="4"/>
        <v>27.46</v>
      </c>
      <c r="Q18" s="276">
        <f t="shared" si="2"/>
        <v>27.46</v>
      </c>
      <c r="R18" s="27"/>
      <c r="S18" s="27"/>
      <c r="T18" s="27"/>
      <c r="U18" s="282"/>
      <c r="V18" s="276">
        <f t="shared" si="3"/>
        <v>27.46</v>
      </c>
    </row>
    <row r="19" spans="1:22" ht="18" customHeight="1">
      <c r="A19" s="671">
        <v>8</v>
      </c>
      <c r="B19" s="714" t="s">
        <v>109</v>
      </c>
      <c r="C19" s="92" t="s">
        <v>71</v>
      </c>
      <c r="D19" s="25"/>
      <c r="E19" s="61"/>
      <c r="F19" s="61"/>
      <c r="G19" s="278"/>
      <c r="H19" s="61"/>
      <c r="I19" s="25"/>
      <c r="J19" s="61"/>
      <c r="K19" s="278"/>
      <c r="L19" s="274"/>
      <c r="M19" s="61"/>
      <c r="N19" s="70"/>
      <c r="O19" s="182">
        <v>2</v>
      </c>
      <c r="P19" s="281">
        <f t="shared" si="4"/>
        <v>2</v>
      </c>
      <c r="Q19" s="277">
        <f>L19+P19</f>
        <v>2</v>
      </c>
      <c r="R19" s="182"/>
      <c r="S19" s="182"/>
      <c r="T19" s="182"/>
      <c r="U19" s="281"/>
      <c r="V19" s="277">
        <f t="shared" si="3"/>
        <v>2</v>
      </c>
    </row>
    <row r="20" spans="1:22" ht="15">
      <c r="A20" s="672"/>
      <c r="B20" s="715"/>
      <c r="C20" s="63" t="s">
        <v>11</v>
      </c>
      <c r="D20" s="25"/>
      <c r="E20" s="61"/>
      <c r="F20" s="61"/>
      <c r="G20" s="278"/>
      <c r="H20" s="61"/>
      <c r="I20" s="25"/>
      <c r="J20" s="61"/>
      <c r="K20" s="278"/>
      <c r="L20" s="274"/>
      <c r="M20" s="61"/>
      <c r="N20" s="70"/>
      <c r="O20" s="91">
        <v>1</v>
      </c>
      <c r="P20" s="280">
        <f t="shared" si="4"/>
        <v>1</v>
      </c>
      <c r="Q20" s="276">
        <f>L20+P20</f>
        <v>1</v>
      </c>
      <c r="R20" s="27"/>
      <c r="S20" s="27"/>
      <c r="T20" s="27"/>
      <c r="U20" s="282"/>
      <c r="V20" s="276">
        <f t="shared" si="3"/>
        <v>1</v>
      </c>
    </row>
    <row r="21" spans="1:22" ht="15">
      <c r="A21" s="19">
        <v>9</v>
      </c>
      <c r="B21" s="55" t="s">
        <v>65</v>
      </c>
      <c r="C21" s="60" t="s">
        <v>11</v>
      </c>
      <c r="D21" s="25"/>
      <c r="E21" s="61"/>
      <c r="F21" s="61"/>
      <c r="G21" s="278"/>
      <c r="H21" s="61"/>
      <c r="I21" s="25"/>
      <c r="J21" s="61"/>
      <c r="K21" s="278"/>
      <c r="L21" s="274"/>
      <c r="M21" s="61"/>
      <c r="N21" s="70"/>
      <c r="O21" s="27"/>
      <c r="P21" s="280"/>
      <c r="Q21" s="276"/>
      <c r="R21" s="27"/>
      <c r="S21" s="27"/>
      <c r="T21" s="27"/>
      <c r="U21" s="282"/>
      <c r="V21" s="276"/>
    </row>
    <row r="22" spans="1:22" ht="14.25">
      <c r="A22" s="8"/>
      <c r="B22" s="529" t="s">
        <v>13</v>
      </c>
      <c r="C22" s="530" t="s">
        <v>11</v>
      </c>
      <c r="D22" s="531">
        <f>D6+D8+D10+D14+D16+D18+D20+D21</f>
        <v>122.64</v>
      </c>
      <c r="E22" s="531">
        <f>E6+E8+E10+E14+E16+E18+E20+E21</f>
        <v>40.43</v>
      </c>
      <c r="F22" s="531"/>
      <c r="G22" s="532">
        <f>SUM(D22:F22)</f>
        <v>163.07</v>
      </c>
      <c r="H22" s="531">
        <f>H6+H8+H10+H14+H16+H18+H20+H21</f>
        <v>3427.12</v>
      </c>
      <c r="I22" s="531">
        <f>I6+I8+I10+I14+I16+I18+I20+I21</f>
        <v>4640.94</v>
      </c>
      <c r="J22" s="531"/>
      <c r="K22" s="532">
        <f>SUM(H22:J22)</f>
        <v>8068.0599999999995</v>
      </c>
      <c r="L22" s="533">
        <f>K22+G22</f>
        <v>8231.13</v>
      </c>
      <c r="M22" s="531">
        <f>M6+M8+M10+M14+M16+M18+M20+M21+M12</f>
        <v>200.85</v>
      </c>
      <c r="N22" s="534">
        <f>N6+N8+N10+N14+N16+N18+N20+N21</f>
        <v>57.63</v>
      </c>
      <c r="O22" s="531">
        <f>O6+O8+O10+O14+O16+O18+O20+O21</f>
        <v>925.41</v>
      </c>
      <c r="P22" s="532">
        <f>SUM(M22:O22)</f>
        <v>1183.8899999999999</v>
      </c>
      <c r="Q22" s="535">
        <f>L22+P22</f>
        <v>9415.019999999999</v>
      </c>
      <c r="R22" s="531"/>
      <c r="S22" s="531"/>
      <c r="T22" s="531"/>
      <c r="U22" s="532"/>
      <c r="V22" s="536">
        <f>Q22+U22</f>
        <v>9415.019999999999</v>
      </c>
    </row>
  </sheetData>
  <sheetProtection/>
  <mergeCells count="22">
    <mergeCell ref="A19:A20"/>
    <mergeCell ref="B19:B20"/>
    <mergeCell ref="A11:A12"/>
    <mergeCell ref="B13:B14"/>
    <mergeCell ref="B11:B12"/>
    <mergeCell ref="A15:A16"/>
    <mergeCell ref="A17:A18"/>
    <mergeCell ref="B17:B18"/>
    <mergeCell ref="B2:B3"/>
    <mergeCell ref="C2:C3"/>
    <mergeCell ref="A4:F4"/>
    <mergeCell ref="A2:A3"/>
    <mergeCell ref="B15:B16"/>
    <mergeCell ref="A13:A14"/>
    <mergeCell ref="A1:V1"/>
    <mergeCell ref="A9:A10"/>
    <mergeCell ref="B9:B10"/>
    <mergeCell ref="A5:A6"/>
    <mergeCell ref="B5:B6"/>
    <mergeCell ref="A7:A8"/>
    <mergeCell ref="D2:V2"/>
    <mergeCell ref="B7:B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"/>
  <sheetViews>
    <sheetView zoomScale="70" zoomScaleNormal="70" zoomScalePageLayoutView="0" workbookViewId="0" topLeftCell="A1">
      <selection activeCell="T20" sqref="T20"/>
    </sheetView>
  </sheetViews>
  <sheetFormatPr defaultColWidth="8.796875" defaultRowHeight="14.25"/>
  <cols>
    <col min="1" max="1" width="4.3984375" style="0" customWidth="1"/>
    <col min="2" max="2" width="25.8984375" style="0" customWidth="1"/>
    <col min="3" max="3" width="5.0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5" style="0" customWidth="1"/>
    <col min="8" max="8" width="6.59765625" style="0" bestFit="1" customWidth="1"/>
    <col min="9" max="10" width="6.19921875" style="0" bestFit="1" customWidth="1"/>
    <col min="11" max="11" width="8.59765625" style="0" customWidth="1"/>
    <col min="12" max="12" width="9.5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39843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69921875" style="0" customWidth="1"/>
  </cols>
  <sheetData>
    <row r="1" spans="1:22" ht="20.25">
      <c r="A1" s="675" t="s">
        <v>94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722">
        <v>1</v>
      </c>
      <c r="B5" s="724" t="s">
        <v>38</v>
      </c>
      <c r="C5" s="98" t="s">
        <v>12</v>
      </c>
      <c r="D5" s="99"/>
      <c r="E5" s="99"/>
      <c r="F5" s="99"/>
      <c r="G5" s="287"/>
      <c r="H5" s="283">
        <v>6</v>
      </c>
      <c r="I5" s="284"/>
      <c r="J5" s="284"/>
      <c r="K5" s="288">
        <f>SUM(H5:J5)</f>
        <v>6</v>
      </c>
      <c r="L5" s="292">
        <f>G5+K5</f>
        <v>6</v>
      </c>
      <c r="M5" s="284"/>
      <c r="N5" s="285"/>
      <c r="O5" s="286"/>
      <c r="P5" s="289"/>
      <c r="Q5" s="294">
        <f>L5+P5</f>
        <v>6</v>
      </c>
      <c r="R5" s="286"/>
      <c r="S5" s="286"/>
      <c r="T5" s="286"/>
      <c r="U5" s="289"/>
      <c r="V5" s="294">
        <f>Q5+U5</f>
        <v>6</v>
      </c>
    </row>
    <row r="6" spans="1:22" ht="15">
      <c r="A6" s="723"/>
      <c r="B6" s="725"/>
      <c r="C6" s="98" t="s">
        <v>11</v>
      </c>
      <c r="D6" s="99"/>
      <c r="E6" s="99"/>
      <c r="F6" s="99"/>
      <c r="G6" s="287"/>
      <c r="H6" s="101">
        <v>213</v>
      </c>
      <c r="I6" s="99"/>
      <c r="J6" s="99"/>
      <c r="K6" s="287">
        <f>SUM(H6:J6)</f>
        <v>213</v>
      </c>
      <c r="L6" s="293">
        <f aca="true" t="shared" si="0" ref="L6:L19">G6+K6</f>
        <v>213</v>
      </c>
      <c r="M6" s="99"/>
      <c r="N6" s="100"/>
      <c r="O6" s="46"/>
      <c r="P6" s="290"/>
      <c r="Q6" s="295">
        <f aca="true" t="shared" si="1" ref="Q6:Q19">L6+P6</f>
        <v>213</v>
      </c>
      <c r="R6" s="46"/>
      <c r="S6" s="46"/>
      <c r="T6" s="46"/>
      <c r="U6" s="291"/>
      <c r="V6" s="295">
        <f aca="true" t="shared" si="2" ref="V6:V19">Q6+U6</f>
        <v>213</v>
      </c>
    </row>
    <row r="7" spans="1:22" ht="15">
      <c r="A7" s="722">
        <v>2</v>
      </c>
      <c r="B7" s="720" t="s">
        <v>35</v>
      </c>
      <c r="C7" s="98" t="s">
        <v>12</v>
      </c>
      <c r="D7" s="100"/>
      <c r="E7" s="284">
        <v>1</v>
      </c>
      <c r="F7" s="284"/>
      <c r="G7" s="288">
        <f>SUM(D7:F7)</f>
        <v>1</v>
      </c>
      <c r="H7" s="284"/>
      <c r="I7" s="284"/>
      <c r="J7" s="284"/>
      <c r="K7" s="288"/>
      <c r="L7" s="292">
        <f t="shared" si="0"/>
        <v>1</v>
      </c>
      <c r="M7" s="284"/>
      <c r="N7" s="285"/>
      <c r="O7" s="286"/>
      <c r="P7" s="289"/>
      <c r="Q7" s="294">
        <f t="shared" si="1"/>
        <v>1</v>
      </c>
      <c r="R7" s="286">
        <v>2</v>
      </c>
      <c r="S7" s="286"/>
      <c r="T7" s="286"/>
      <c r="U7" s="289">
        <f>SUM(R7:T7)</f>
        <v>2</v>
      </c>
      <c r="V7" s="294">
        <f t="shared" si="2"/>
        <v>3</v>
      </c>
    </row>
    <row r="8" spans="1:22" ht="15">
      <c r="A8" s="723"/>
      <c r="B8" s="721"/>
      <c r="C8" s="98" t="s">
        <v>11</v>
      </c>
      <c r="D8" s="100"/>
      <c r="E8" s="101">
        <v>9.32</v>
      </c>
      <c r="F8" s="99"/>
      <c r="G8" s="287">
        <f>SUM(D8:F8)</f>
        <v>9.32</v>
      </c>
      <c r="H8" s="99"/>
      <c r="I8" s="99"/>
      <c r="J8" s="99"/>
      <c r="K8" s="287"/>
      <c r="L8" s="293">
        <f t="shared" si="0"/>
        <v>9.32</v>
      </c>
      <c r="M8" s="99"/>
      <c r="N8" s="100"/>
      <c r="O8" s="46"/>
      <c r="P8" s="290"/>
      <c r="Q8" s="295">
        <f t="shared" si="1"/>
        <v>9.32</v>
      </c>
      <c r="R8" s="46">
        <v>12.54</v>
      </c>
      <c r="S8" s="46"/>
      <c r="T8" s="46"/>
      <c r="U8" s="291">
        <f>SUM(R8:T8)</f>
        <v>12.54</v>
      </c>
      <c r="V8" s="295">
        <f t="shared" si="2"/>
        <v>21.86</v>
      </c>
    </row>
    <row r="9" spans="1:22" ht="15">
      <c r="A9" s="722">
        <v>3</v>
      </c>
      <c r="B9" s="720" t="s">
        <v>42</v>
      </c>
      <c r="C9" s="98" t="s">
        <v>12</v>
      </c>
      <c r="D9" s="100"/>
      <c r="E9" s="284">
        <v>3</v>
      </c>
      <c r="F9" s="284"/>
      <c r="G9" s="288">
        <f>SUM(D9:F9)</f>
        <v>3</v>
      </c>
      <c r="H9" s="284"/>
      <c r="I9" s="284"/>
      <c r="J9" s="284"/>
      <c r="K9" s="288"/>
      <c r="L9" s="292">
        <f t="shared" si="0"/>
        <v>3</v>
      </c>
      <c r="M9" s="284"/>
      <c r="N9" s="285"/>
      <c r="O9" s="286"/>
      <c r="P9" s="289"/>
      <c r="Q9" s="294">
        <f t="shared" si="1"/>
        <v>3</v>
      </c>
      <c r="R9" s="286"/>
      <c r="S9" s="286"/>
      <c r="T9" s="286"/>
      <c r="U9" s="289"/>
      <c r="V9" s="294">
        <f t="shared" si="2"/>
        <v>3</v>
      </c>
    </row>
    <row r="10" spans="1:22" ht="15">
      <c r="A10" s="723"/>
      <c r="B10" s="721"/>
      <c r="C10" s="98" t="s">
        <v>11</v>
      </c>
      <c r="D10" s="100"/>
      <c r="E10" s="101">
        <v>458.28</v>
      </c>
      <c r="F10" s="99"/>
      <c r="G10" s="287">
        <f>SUM(D10:F10)</f>
        <v>458.28</v>
      </c>
      <c r="H10" s="99"/>
      <c r="I10" s="99"/>
      <c r="J10" s="99"/>
      <c r="K10" s="287"/>
      <c r="L10" s="293">
        <f t="shared" si="0"/>
        <v>458.28</v>
      </c>
      <c r="M10" s="99"/>
      <c r="N10" s="100"/>
      <c r="O10" s="46"/>
      <c r="P10" s="290"/>
      <c r="Q10" s="295">
        <f t="shared" si="1"/>
        <v>458.28</v>
      </c>
      <c r="R10" s="46"/>
      <c r="S10" s="46"/>
      <c r="T10" s="46"/>
      <c r="U10" s="291"/>
      <c r="V10" s="295">
        <f t="shared" si="2"/>
        <v>458.28</v>
      </c>
    </row>
    <row r="11" spans="1:22" ht="15">
      <c r="A11" s="722">
        <v>4</v>
      </c>
      <c r="B11" s="720" t="s">
        <v>25</v>
      </c>
      <c r="C11" s="98" t="s">
        <v>12</v>
      </c>
      <c r="D11" s="99"/>
      <c r="E11" s="99"/>
      <c r="F11" s="99"/>
      <c r="G11" s="287"/>
      <c r="H11" s="99"/>
      <c r="I11" s="99"/>
      <c r="J11" s="284">
        <v>2</v>
      </c>
      <c r="K11" s="288">
        <f>SUM(H11:J11)</f>
        <v>2</v>
      </c>
      <c r="L11" s="292">
        <f t="shared" si="0"/>
        <v>2</v>
      </c>
      <c r="M11" s="284"/>
      <c r="N11" s="285"/>
      <c r="O11" s="286"/>
      <c r="P11" s="289"/>
      <c r="Q11" s="294">
        <f t="shared" si="1"/>
        <v>2</v>
      </c>
      <c r="R11" s="286"/>
      <c r="S11" s="286"/>
      <c r="T11" s="286"/>
      <c r="U11" s="289"/>
      <c r="V11" s="294">
        <f t="shared" si="2"/>
        <v>2</v>
      </c>
    </row>
    <row r="12" spans="1:22" ht="15">
      <c r="A12" s="723"/>
      <c r="B12" s="721"/>
      <c r="C12" s="98" t="s">
        <v>11</v>
      </c>
      <c r="D12" s="99"/>
      <c r="E12" s="99"/>
      <c r="F12" s="99"/>
      <c r="G12" s="287"/>
      <c r="H12" s="99"/>
      <c r="I12" s="99"/>
      <c r="J12" s="99">
        <v>44.71</v>
      </c>
      <c r="K12" s="287">
        <f>SUM(H12:J12)</f>
        <v>44.71</v>
      </c>
      <c r="L12" s="293">
        <f t="shared" si="0"/>
        <v>44.71</v>
      </c>
      <c r="M12" s="99"/>
      <c r="N12" s="100"/>
      <c r="O12" s="46"/>
      <c r="P12" s="290"/>
      <c r="Q12" s="295">
        <f t="shared" si="1"/>
        <v>44.71</v>
      </c>
      <c r="R12" s="46"/>
      <c r="S12" s="46"/>
      <c r="T12" s="46"/>
      <c r="U12" s="291"/>
      <c r="V12" s="295">
        <f t="shared" si="2"/>
        <v>44.71</v>
      </c>
    </row>
    <row r="13" spans="1:22" ht="15">
      <c r="A13" s="722">
        <v>5</v>
      </c>
      <c r="B13" s="720" t="s">
        <v>41</v>
      </c>
      <c r="C13" s="98" t="s">
        <v>12</v>
      </c>
      <c r="D13" s="99"/>
      <c r="E13" s="99"/>
      <c r="F13" s="99"/>
      <c r="G13" s="287"/>
      <c r="H13" s="99"/>
      <c r="I13" s="99"/>
      <c r="J13" s="99"/>
      <c r="K13" s="287"/>
      <c r="L13" s="293"/>
      <c r="M13" s="285">
        <v>9</v>
      </c>
      <c r="N13" s="285"/>
      <c r="O13" s="286"/>
      <c r="P13" s="289">
        <f>SUM(M13:O13)</f>
        <v>9</v>
      </c>
      <c r="Q13" s="294">
        <f t="shared" si="1"/>
        <v>9</v>
      </c>
      <c r="R13" s="286"/>
      <c r="S13" s="286"/>
      <c r="T13" s="286"/>
      <c r="U13" s="289"/>
      <c r="V13" s="294">
        <f t="shared" si="2"/>
        <v>9</v>
      </c>
    </row>
    <row r="14" spans="1:22" ht="15">
      <c r="A14" s="723"/>
      <c r="B14" s="721"/>
      <c r="C14" s="98" t="s">
        <v>11</v>
      </c>
      <c r="D14" s="99"/>
      <c r="E14" s="99"/>
      <c r="F14" s="99"/>
      <c r="G14" s="287"/>
      <c r="H14" s="99"/>
      <c r="I14" s="99"/>
      <c r="J14" s="99"/>
      <c r="K14" s="287"/>
      <c r="L14" s="293"/>
      <c r="M14" s="100">
        <v>92.55</v>
      </c>
      <c r="N14" s="100"/>
      <c r="O14" s="46"/>
      <c r="P14" s="290">
        <f>SUM(M14:O14)</f>
        <v>92.55</v>
      </c>
      <c r="Q14" s="295">
        <f t="shared" si="1"/>
        <v>92.55</v>
      </c>
      <c r="R14" s="46"/>
      <c r="S14" s="46"/>
      <c r="T14" s="46"/>
      <c r="U14" s="291"/>
      <c r="V14" s="295">
        <f t="shared" si="2"/>
        <v>92.55</v>
      </c>
    </row>
    <row r="15" spans="1:22" ht="18">
      <c r="A15" s="671">
        <v>6</v>
      </c>
      <c r="B15" s="673" t="s">
        <v>77</v>
      </c>
      <c r="C15" s="175" t="s">
        <v>71</v>
      </c>
      <c r="D15" s="25"/>
      <c r="E15" s="61"/>
      <c r="F15" s="61"/>
      <c r="G15" s="287"/>
      <c r="H15" s="61"/>
      <c r="I15" s="25"/>
      <c r="J15" s="61"/>
      <c r="K15" s="287"/>
      <c r="L15" s="293"/>
      <c r="M15" s="61"/>
      <c r="N15" s="62"/>
      <c r="O15" s="27">
        <v>329</v>
      </c>
      <c r="P15" s="289">
        <f>SUM(M15:O15)</f>
        <v>329</v>
      </c>
      <c r="Q15" s="294">
        <f>L15+P15</f>
        <v>329</v>
      </c>
      <c r="R15" s="182">
        <v>67</v>
      </c>
      <c r="S15" s="182"/>
      <c r="T15" s="182"/>
      <c r="U15" s="289">
        <f>SUM(R15:T15)</f>
        <v>67</v>
      </c>
      <c r="V15" s="294">
        <f t="shared" si="2"/>
        <v>396</v>
      </c>
    </row>
    <row r="16" spans="1:22" ht="15">
      <c r="A16" s="672"/>
      <c r="B16" s="674"/>
      <c r="C16" s="63" t="s">
        <v>11</v>
      </c>
      <c r="D16" s="25"/>
      <c r="E16" s="61"/>
      <c r="F16" s="61"/>
      <c r="G16" s="287"/>
      <c r="H16" s="61"/>
      <c r="I16" s="25"/>
      <c r="J16" s="61"/>
      <c r="K16" s="287"/>
      <c r="L16" s="293"/>
      <c r="M16" s="61"/>
      <c r="N16" s="62"/>
      <c r="O16" s="27">
        <v>5858.69</v>
      </c>
      <c r="P16" s="290">
        <f>SUM(M16:O16)</f>
        <v>5858.69</v>
      </c>
      <c r="Q16" s="295">
        <f>L16+P16</f>
        <v>5858.69</v>
      </c>
      <c r="R16" s="27">
        <v>2128.32</v>
      </c>
      <c r="S16" s="27"/>
      <c r="T16" s="27"/>
      <c r="U16" s="291">
        <f>SUM(R16:T16)</f>
        <v>2128.32</v>
      </c>
      <c r="V16" s="295">
        <f t="shared" si="2"/>
        <v>7987.01</v>
      </c>
    </row>
    <row r="17" spans="1:22" ht="18">
      <c r="A17" s="671">
        <v>7</v>
      </c>
      <c r="B17" s="673" t="s">
        <v>76</v>
      </c>
      <c r="C17" s="175" t="s">
        <v>71</v>
      </c>
      <c r="D17" s="25"/>
      <c r="E17" s="61"/>
      <c r="F17" s="61"/>
      <c r="G17" s="287"/>
      <c r="H17" s="61"/>
      <c r="I17" s="25"/>
      <c r="J17" s="61"/>
      <c r="K17" s="287"/>
      <c r="L17" s="293"/>
      <c r="M17" s="61"/>
      <c r="N17" s="62"/>
      <c r="O17" s="27"/>
      <c r="P17" s="290"/>
      <c r="Q17" s="295"/>
      <c r="R17" s="27">
        <v>23</v>
      </c>
      <c r="S17" s="27"/>
      <c r="T17" s="27"/>
      <c r="U17" s="291">
        <f>SUM(R17:T17)</f>
        <v>23</v>
      </c>
      <c r="V17" s="295">
        <f t="shared" si="2"/>
        <v>23</v>
      </c>
    </row>
    <row r="18" spans="1:22" ht="15">
      <c r="A18" s="672"/>
      <c r="B18" s="674"/>
      <c r="C18" s="63" t="s">
        <v>11</v>
      </c>
      <c r="D18" s="25"/>
      <c r="E18" s="61"/>
      <c r="F18" s="61"/>
      <c r="G18" s="287"/>
      <c r="H18" s="61"/>
      <c r="I18" s="25"/>
      <c r="J18" s="61"/>
      <c r="K18" s="287"/>
      <c r="L18" s="293"/>
      <c r="M18" s="61"/>
      <c r="N18" s="62"/>
      <c r="O18" s="27"/>
      <c r="P18" s="290"/>
      <c r="Q18" s="295"/>
      <c r="R18" s="27">
        <v>135.86</v>
      </c>
      <c r="S18" s="27"/>
      <c r="T18" s="27"/>
      <c r="U18" s="291">
        <f>SUM(R18:T18)</f>
        <v>135.86</v>
      </c>
      <c r="V18" s="295">
        <f t="shared" si="2"/>
        <v>135.86</v>
      </c>
    </row>
    <row r="19" spans="1:22" ht="15">
      <c r="A19" s="19">
        <v>8</v>
      </c>
      <c r="B19" s="55" t="s">
        <v>65</v>
      </c>
      <c r="C19" s="60" t="s">
        <v>11</v>
      </c>
      <c r="D19" s="25"/>
      <c r="E19" s="61"/>
      <c r="F19" s="61"/>
      <c r="G19" s="287"/>
      <c r="H19" s="61"/>
      <c r="I19" s="25">
        <v>214.71</v>
      </c>
      <c r="J19" s="61">
        <v>101.54</v>
      </c>
      <c r="K19" s="287">
        <f>SUM(H19:J19)</f>
        <v>316.25</v>
      </c>
      <c r="L19" s="293">
        <f t="shared" si="0"/>
        <v>316.25</v>
      </c>
      <c r="M19" s="61"/>
      <c r="N19" s="62">
        <v>47.68</v>
      </c>
      <c r="O19" s="27"/>
      <c r="P19" s="290">
        <f>SUM(M19:O19)</f>
        <v>47.68</v>
      </c>
      <c r="Q19" s="295">
        <f t="shared" si="1"/>
        <v>363.93</v>
      </c>
      <c r="R19" s="27"/>
      <c r="S19" s="27"/>
      <c r="T19" s="27"/>
      <c r="U19" s="291"/>
      <c r="V19" s="295">
        <f t="shared" si="2"/>
        <v>363.93</v>
      </c>
    </row>
    <row r="20" spans="1:22" ht="14.25">
      <c r="A20" s="9"/>
      <c r="B20" s="537" t="s">
        <v>13</v>
      </c>
      <c r="C20" s="538" t="s">
        <v>11</v>
      </c>
      <c r="D20" s="539"/>
      <c r="E20" s="539">
        <f>E6+E8+E10+E12+E14+E16+E18+E19</f>
        <v>467.59999999999997</v>
      </c>
      <c r="F20" s="539"/>
      <c r="G20" s="540">
        <f>SUM(D20:F20)</f>
        <v>467.59999999999997</v>
      </c>
      <c r="H20" s="539">
        <f>H6+H8+H10+H12+H14+H16+H18+H19</f>
        <v>213</v>
      </c>
      <c r="I20" s="539">
        <f>I6+I8+I10+I12+I14+I16+I18+I19</f>
        <v>214.71</v>
      </c>
      <c r="J20" s="539">
        <f>J6+J8+J10+J12+J14+J16+J18+J19</f>
        <v>146.25</v>
      </c>
      <c r="K20" s="540">
        <f>SUM(H20:J20)</f>
        <v>573.96</v>
      </c>
      <c r="L20" s="541">
        <f>K20+G20</f>
        <v>1041.56</v>
      </c>
      <c r="M20" s="539">
        <f>M6+M8+M10+M12+M14+M16+M18+M19</f>
        <v>92.55</v>
      </c>
      <c r="N20" s="539">
        <f>N6+N8+N10+N12+N14+N16+N18+N19</f>
        <v>47.68</v>
      </c>
      <c r="O20" s="539">
        <f>O6+O8+O10+O12+O14+O16+O18+O19</f>
        <v>5858.69</v>
      </c>
      <c r="P20" s="540">
        <f>SUM(M20:O20)</f>
        <v>5998.919999999999</v>
      </c>
      <c r="Q20" s="542">
        <f>L20+P20</f>
        <v>7040.48</v>
      </c>
      <c r="R20" s="539">
        <f>R6+R8+R10+R12+R14+R16+R18+R19</f>
        <v>2276.7200000000003</v>
      </c>
      <c r="S20" s="543"/>
      <c r="T20" s="543"/>
      <c r="U20" s="540">
        <f>SUM(R20:T20)</f>
        <v>2276.7200000000003</v>
      </c>
      <c r="V20" s="544">
        <f>Q20+U20</f>
        <v>9317.2</v>
      </c>
    </row>
  </sheetData>
  <sheetProtection/>
  <mergeCells count="20">
    <mergeCell ref="A4:F4"/>
    <mergeCell ref="A15:A16"/>
    <mergeCell ref="B15:B16"/>
    <mergeCell ref="A17:A18"/>
    <mergeCell ref="B17:B18"/>
    <mergeCell ref="A1:V1"/>
    <mergeCell ref="D2:V2"/>
    <mergeCell ref="B5:B6"/>
    <mergeCell ref="A13:A14"/>
    <mergeCell ref="B13:B14"/>
    <mergeCell ref="B7:B8"/>
    <mergeCell ref="A2:A3"/>
    <mergeCell ref="B2:B3"/>
    <mergeCell ref="C2:C3"/>
    <mergeCell ref="A11:A12"/>
    <mergeCell ref="B11:B12"/>
    <mergeCell ref="A5:A6"/>
    <mergeCell ref="A7:A8"/>
    <mergeCell ref="B9:B10"/>
    <mergeCell ref="A9:A10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zoomScale="70" zoomScaleNormal="70" zoomScalePageLayoutView="0" workbookViewId="0" topLeftCell="A1">
      <selection activeCell="U13" sqref="U13:V13"/>
    </sheetView>
  </sheetViews>
  <sheetFormatPr defaultColWidth="8.796875" defaultRowHeight="14.25"/>
  <cols>
    <col min="1" max="1" width="4.3984375" style="0" customWidth="1"/>
    <col min="2" max="2" width="27.8984375" style="0" customWidth="1"/>
    <col min="3" max="3" width="5.0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2" max="12" width="9.5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675" t="s">
        <v>95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30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728">
        <v>1</v>
      </c>
      <c r="B5" s="726" t="s">
        <v>21</v>
      </c>
      <c r="C5" s="22" t="s">
        <v>64</v>
      </c>
      <c r="D5" s="48"/>
      <c r="E5" s="48"/>
      <c r="F5" s="48"/>
      <c r="G5" s="304"/>
      <c r="H5" s="102">
        <v>4.5</v>
      </c>
      <c r="I5" s="48"/>
      <c r="J5" s="48"/>
      <c r="K5" s="305">
        <f>SUM(H5:J5)</f>
        <v>4.5</v>
      </c>
      <c r="L5" s="298">
        <f>G5+K5</f>
        <v>4.5</v>
      </c>
      <c r="M5" s="299"/>
      <c r="N5" s="300"/>
      <c r="O5" s="300"/>
      <c r="P5" s="305"/>
      <c r="Q5" s="301">
        <f aca="true" t="shared" si="0" ref="Q5:Q10">L5+P5</f>
        <v>4.5</v>
      </c>
      <c r="R5" s="300"/>
      <c r="S5" s="300"/>
      <c r="T5" s="300"/>
      <c r="U5" s="305"/>
      <c r="V5" s="301">
        <f aca="true" t="shared" si="1" ref="V5:V15">Q5+U5</f>
        <v>4.5</v>
      </c>
    </row>
    <row r="6" spans="1:22" ht="15">
      <c r="A6" s="729"/>
      <c r="B6" s="727"/>
      <c r="C6" s="22" t="s">
        <v>11</v>
      </c>
      <c r="D6" s="48"/>
      <c r="E6" s="48"/>
      <c r="F6" s="48"/>
      <c r="G6" s="304"/>
      <c r="H6" s="103">
        <v>675.38</v>
      </c>
      <c r="I6" s="48"/>
      <c r="J6" s="48"/>
      <c r="K6" s="304">
        <f>SUM(H6:J6)</f>
        <v>675.38</v>
      </c>
      <c r="L6" s="296">
        <f>G6+K6</f>
        <v>675.38</v>
      </c>
      <c r="M6" s="48"/>
      <c r="N6" s="47"/>
      <c r="O6" s="47"/>
      <c r="P6" s="304"/>
      <c r="Q6" s="297">
        <f t="shared" si="0"/>
        <v>675.38</v>
      </c>
      <c r="R6" s="47"/>
      <c r="S6" s="47"/>
      <c r="T6" s="47"/>
      <c r="U6" s="304"/>
      <c r="V6" s="297">
        <f t="shared" si="1"/>
        <v>675.38</v>
      </c>
    </row>
    <row r="7" spans="1:22" ht="15">
      <c r="A7" s="728">
        <v>2</v>
      </c>
      <c r="B7" s="730" t="s">
        <v>72</v>
      </c>
      <c r="C7" s="22" t="s">
        <v>73</v>
      </c>
      <c r="D7" s="48"/>
      <c r="E7" s="48"/>
      <c r="F7" s="48"/>
      <c r="G7" s="304"/>
      <c r="H7" s="103"/>
      <c r="I7" s="48"/>
      <c r="J7" s="48"/>
      <c r="K7" s="304"/>
      <c r="L7" s="296"/>
      <c r="M7" s="48"/>
      <c r="N7" s="47"/>
      <c r="O7" s="302">
        <v>4.3</v>
      </c>
      <c r="P7" s="306">
        <f>SUM(M7:O7)</f>
        <v>4.3</v>
      </c>
      <c r="Q7" s="303">
        <f t="shared" si="0"/>
        <v>4.3</v>
      </c>
      <c r="R7" s="302"/>
      <c r="S7" s="302"/>
      <c r="T7" s="302"/>
      <c r="U7" s="306"/>
      <c r="V7" s="303">
        <f t="shared" si="1"/>
        <v>4.3</v>
      </c>
    </row>
    <row r="8" spans="1:22" ht="15">
      <c r="A8" s="729"/>
      <c r="B8" s="731"/>
      <c r="C8" s="22" t="s">
        <v>11</v>
      </c>
      <c r="D8" s="48"/>
      <c r="E8" s="48"/>
      <c r="F8" s="48"/>
      <c r="G8" s="304"/>
      <c r="H8" s="103"/>
      <c r="I8" s="48"/>
      <c r="J8" s="48"/>
      <c r="K8" s="304"/>
      <c r="L8" s="296"/>
      <c r="M8" s="48"/>
      <c r="N8" s="47"/>
      <c r="O8" s="166">
        <v>1290</v>
      </c>
      <c r="P8" s="304">
        <f>SUM(M8:O8)</f>
        <v>1290</v>
      </c>
      <c r="Q8" s="297">
        <f t="shared" si="0"/>
        <v>1290</v>
      </c>
      <c r="R8" s="47"/>
      <c r="S8" s="47"/>
      <c r="T8" s="47"/>
      <c r="U8" s="304"/>
      <c r="V8" s="297">
        <f t="shared" si="1"/>
        <v>1290</v>
      </c>
    </row>
    <row r="9" spans="1:22" ht="18" customHeight="1">
      <c r="A9" s="671">
        <v>3</v>
      </c>
      <c r="B9" s="714" t="s">
        <v>109</v>
      </c>
      <c r="C9" s="60" t="s">
        <v>71</v>
      </c>
      <c r="D9" s="25"/>
      <c r="E9" s="61"/>
      <c r="F9" s="61"/>
      <c r="G9" s="304"/>
      <c r="H9" s="61"/>
      <c r="I9" s="25"/>
      <c r="J9" s="61"/>
      <c r="K9" s="304"/>
      <c r="L9" s="296"/>
      <c r="M9" s="61"/>
      <c r="N9" s="27"/>
      <c r="O9" s="240">
        <v>0.5</v>
      </c>
      <c r="P9" s="306">
        <f>SUM(M9:O9)</f>
        <v>0.5</v>
      </c>
      <c r="Q9" s="303">
        <f t="shared" si="0"/>
        <v>0.5</v>
      </c>
      <c r="R9" s="240"/>
      <c r="S9" s="240"/>
      <c r="T9" s="240"/>
      <c r="U9" s="306"/>
      <c r="V9" s="303">
        <f t="shared" si="1"/>
        <v>0.5</v>
      </c>
    </row>
    <row r="10" spans="1:22" ht="15">
      <c r="A10" s="672"/>
      <c r="B10" s="715"/>
      <c r="C10" s="63" t="s">
        <v>11</v>
      </c>
      <c r="D10" s="25"/>
      <c r="E10" s="61"/>
      <c r="F10" s="61"/>
      <c r="G10" s="304"/>
      <c r="H10" s="61"/>
      <c r="I10" s="25"/>
      <c r="J10" s="61"/>
      <c r="K10" s="304"/>
      <c r="L10" s="296"/>
      <c r="M10" s="61"/>
      <c r="N10" s="27"/>
      <c r="O10" s="91">
        <v>1</v>
      </c>
      <c r="P10" s="304">
        <f>SUM(M10:O10)</f>
        <v>1</v>
      </c>
      <c r="Q10" s="297">
        <f t="shared" si="0"/>
        <v>1</v>
      </c>
      <c r="R10" s="27"/>
      <c r="S10" s="27"/>
      <c r="T10" s="27"/>
      <c r="U10" s="304"/>
      <c r="V10" s="297">
        <f t="shared" si="1"/>
        <v>1</v>
      </c>
    </row>
    <row r="11" spans="1:22" ht="15">
      <c r="A11" s="671">
        <v>4</v>
      </c>
      <c r="B11" s="673" t="s">
        <v>35</v>
      </c>
      <c r="C11" s="175" t="s">
        <v>12</v>
      </c>
      <c r="D11" s="25"/>
      <c r="E11" s="61"/>
      <c r="F11" s="61"/>
      <c r="G11" s="304"/>
      <c r="H11" s="61"/>
      <c r="I11" s="25"/>
      <c r="J11" s="61"/>
      <c r="K11" s="304"/>
      <c r="L11" s="296"/>
      <c r="M11" s="61"/>
      <c r="N11" s="27"/>
      <c r="O11" s="27"/>
      <c r="P11" s="304"/>
      <c r="Q11" s="297"/>
      <c r="R11" s="27">
        <v>5</v>
      </c>
      <c r="S11" s="27">
        <v>5</v>
      </c>
      <c r="T11" s="27"/>
      <c r="U11" s="304">
        <f>SUM(R11:T11)</f>
        <v>10</v>
      </c>
      <c r="V11" s="297">
        <f t="shared" si="1"/>
        <v>10</v>
      </c>
    </row>
    <row r="12" spans="1:22" ht="15">
      <c r="A12" s="672"/>
      <c r="B12" s="674"/>
      <c r="C12" s="63" t="s">
        <v>11</v>
      </c>
      <c r="D12" s="25"/>
      <c r="E12" s="61"/>
      <c r="F12" s="61"/>
      <c r="G12" s="304"/>
      <c r="H12" s="61"/>
      <c r="I12" s="25"/>
      <c r="J12" s="61"/>
      <c r="K12" s="304"/>
      <c r="L12" s="296"/>
      <c r="M12" s="61"/>
      <c r="N12" s="27"/>
      <c r="O12" s="27"/>
      <c r="P12" s="304"/>
      <c r="Q12" s="297"/>
      <c r="R12" s="27">
        <v>31.36</v>
      </c>
      <c r="S12" s="27">
        <v>31.36</v>
      </c>
      <c r="T12" s="27"/>
      <c r="U12" s="304">
        <f>SUM(R12:T12)</f>
        <v>62.72</v>
      </c>
      <c r="V12" s="297">
        <f t="shared" si="1"/>
        <v>62.72</v>
      </c>
    </row>
    <row r="13" spans="1:22" ht="15">
      <c r="A13" s="671">
        <v>5</v>
      </c>
      <c r="B13" s="673" t="s">
        <v>59</v>
      </c>
      <c r="C13" s="22" t="s">
        <v>64</v>
      </c>
      <c r="D13" s="25"/>
      <c r="E13" s="61"/>
      <c r="F13" s="61"/>
      <c r="G13" s="304"/>
      <c r="H13" s="61"/>
      <c r="I13" s="25"/>
      <c r="J13" s="61"/>
      <c r="K13" s="304"/>
      <c r="L13" s="296"/>
      <c r="M13" s="61"/>
      <c r="N13" s="27"/>
      <c r="O13" s="27"/>
      <c r="P13" s="304"/>
      <c r="Q13" s="297"/>
      <c r="R13" s="27"/>
      <c r="S13" s="27">
        <v>0.5</v>
      </c>
      <c r="T13" s="27"/>
      <c r="U13" s="305">
        <f>SUM(R13:T13)</f>
        <v>0.5</v>
      </c>
      <c r="V13" s="301">
        <f>Q13+U13</f>
        <v>0.5</v>
      </c>
    </row>
    <row r="14" spans="1:22" ht="15">
      <c r="A14" s="672"/>
      <c r="B14" s="674"/>
      <c r="C14" s="22" t="s">
        <v>11</v>
      </c>
      <c r="D14" s="25"/>
      <c r="E14" s="61"/>
      <c r="F14" s="61"/>
      <c r="G14" s="304"/>
      <c r="H14" s="61"/>
      <c r="I14" s="25"/>
      <c r="J14" s="61"/>
      <c r="K14" s="304"/>
      <c r="L14" s="296"/>
      <c r="M14" s="61"/>
      <c r="N14" s="27"/>
      <c r="O14" s="27"/>
      <c r="P14" s="304"/>
      <c r="Q14" s="297"/>
      <c r="R14" s="27"/>
      <c r="S14" s="27">
        <v>309.32</v>
      </c>
      <c r="T14" s="27"/>
      <c r="U14" s="304">
        <f>SUM(R14:T14)</f>
        <v>309.32</v>
      </c>
      <c r="V14" s="297">
        <f>Q14+U14</f>
        <v>309.32</v>
      </c>
    </row>
    <row r="15" spans="1:22" ht="15">
      <c r="A15" s="19">
        <v>6</v>
      </c>
      <c r="B15" s="55" t="s">
        <v>65</v>
      </c>
      <c r="C15" s="60" t="s">
        <v>11</v>
      </c>
      <c r="D15" s="25"/>
      <c r="E15" s="61"/>
      <c r="F15" s="61"/>
      <c r="G15" s="304"/>
      <c r="H15" s="61"/>
      <c r="I15" s="25"/>
      <c r="J15" s="61">
        <v>43.92</v>
      </c>
      <c r="K15" s="304">
        <f>SUM(H15:J15)</f>
        <v>43.92</v>
      </c>
      <c r="L15" s="296">
        <f>G15+K15</f>
        <v>43.92</v>
      </c>
      <c r="M15" s="61">
        <v>93</v>
      </c>
      <c r="N15" s="27"/>
      <c r="O15" s="27"/>
      <c r="P15" s="304">
        <f>SUM(M15:O15)</f>
        <v>93</v>
      </c>
      <c r="Q15" s="297">
        <f>L15+P15</f>
        <v>136.92000000000002</v>
      </c>
      <c r="R15" s="27"/>
      <c r="S15" s="27"/>
      <c r="T15" s="27"/>
      <c r="U15" s="304"/>
      <c r="V15" s="297">
        <f t="shared" si="1"/>
        <v>136.92000000000002</v>
      </c>
    </row>
    <row r="16" spans="1:22" ht="14.25">
      <c r="A16" s="10"/>
      <c r="B16" s="545" t="s">
        <v>13</v>
      </c>
      <c r="C16" s="546" t="s">
        <v>11</v>
      </c>
      <c r="D16" s="547"/>
      <c r="E16" s="547"/>
      <c r="F16" s="547"/>
      <c r="G16" s="548"/>
      <c r="H16" s="547">
        <f>H6+H8+H10+H12+H15</f>
        <v>675.38</v>
      </c>
      <c r="I16" s="547"/>
      <c r="J16" s="547">
        <f>J6+J8+J10+J12+J15</f>
        <v>43.92</v>
      </c>
      <c r="K16" s="548">
        <f>SUM(H16:J16)</f>
        <v>719.3</v>
      </c>
      <c r="L16" s="549">
        <f>K16+G16</f>
        <v>719.3</v>
      </c>
      <c r="M16" s="547">
        <f>M6+M8+M10+M12+M15</f>
        <v>93</v>
      </c>
      <c r="N16" s="550"/>
      <c r="O16" s="550">
        <f>O6+O8+O10+O12+O15</f>
        <v>1291</v>
      </c>
      <c r="P16" s="548">
        <f>SUM(M16:O16)</f>
        <v>1384</v>
      </c>
      <c r="Q16" s="551">
        <f>L16+P16</f>
        <v>2103.3</v>
      </c>
      <c r="R16" s="550">
        <f>R6+R8+R10+R12+R15</f>
        <v>31.36</v>
      </c>
      <c r="S16" s="550">
        <f>S6+S8+S10+S12+S15+S14</f>
        <v>340.68</v>
      </c>
      <c r="T16" s="550"/>
      <c r="U16" s="548">
        <f>SUM(R16:T16)</f>
        <v>372.04</v>
      </c>
      <c r="V16" s="551">
        <f>Q16+U16</f>
        <v>2475.34</v>
      </c>
    </row>
  </sheetData>
  <sheetProtection/>
  <mergeCells count="16">
    <mergeCell ref="A2:A3"/>
    <mergeCell ref="B2:B3"/>
    <mergeCell ref="C2:C3"/>
    <mergeCell ref="A1:V1"/>
    <mergeCell ref="D2:V2"/>
    <mergeCell ref="A4:F4"/>
    <mergeCell ref="A13:A14"/>
    <mergeCell ref="B13:B14"/>
    <mergeCell ref="B5:B6"/>
    <mergeCell ref="A5:A6"/>
    <mergeCell ref="A9:A10"/>
    <mergeCell ref="B9:B10"/>
    <mergeCell ref="A11:A12"/>
    <mergeCell ref="B11:B12"/>
    <mergeCell ref="B7:B8"/>
    <mergeCell ref="A7:A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zoomScalePageLayoutView="0" workbookViewId="0" topLeftCell="A1">
      <selection activeCell="C12" sqref="C12"/>
    </sheetView>
  </sheetViews>
  <sheetFormatPr defaultColWidth="8.796875" defaultRowHeight="14.25"/>
  <cols>
    <col min="1" max="1" width="3" style="0" customWidth="1"/>
    <col min="2" max="2" width="26.3984375" style="0" customWidth="1"/>
    <col min="3" max="3" width="4.3984375" style="0" customWidth="1"/>
    <col min="4" max="4" width="6.59765625" style="0" customWidth="1"/>
    <col min="5" max="5" width="7.5" style="0" customWidth="1"/>
    <col min="6" max="6" width="5.3984375" style="0" bestFit="1" customWidth="1"/>
    <col min="7" max="7" width="8.09765625" style="0" customWidth="1"/>
    <col min="8" max="8" width="6.3984375" style="0" customWidth="1"/>
    <col min="9" max="10" width="8.8984375" style="0" bestFit="1" customWidth="1"/>
    <col min="11" max="11" width="8.69921875" style="0" customWidth="1"/>
    <col min="12" max="12" width="9.19921875" style="0" customWidth="1"/>
    <col min="13" max="13" width="8.8984375" style="0" bestFit="1" customWidth="1"/>
    <col min="14" max="14" width="6.3984375" style="0" customWidth="1"/>
    <col min="15" max="15" width="8.19921875" style="0" customWidth="1"/>
    <col min="16" max="16" width="9.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10.59765625" style="0" bestFit="1" customWidth="1"/>
    <col min="21" max="21" width="9.19921875" style="0" customWidth="1"/>
    <col min="22" max="22" width="9.3984375" style="0" bestFit="1" customWidth="1"/>
  </cols>
  <sheetData>
    <row r="1" spans="1:22" ht="20.25">
      <c r="A1" s="675" t="s">
        <v>96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</row>
    <row r="2" spans="1:22" ht="18.75" customHeight="1">
      <c r="A2" s="681" t="s">
        <v>0</v>
      </c>
      <c r="B2" s="681" t="s">
        <v>1</v>
      </c>
      <c r="C2" s="681" t="s">
        <v>2</v>
      </c>
      <c r="D2" s="676" t="s">
        <v>3</v>
      </c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8"/>
    </row>
    <row r="3" spans="1:22" ht="45">
      <c r="A3" s="688"/>
      <c r="B3" s="688"/>
      <c r="C3" s="688"/>
      <c r="D3" s="171" t="s">
        <v>46</v>
      </c>
      <c r="E3" s="171" t="s">
        <v>47</v>
      </c>
      <c r="F3" s="171" t="s">
        <v>48</v>
      </c>
      <c r="G3" s="350" t="s">
        <v>4</v>
      </c>
      <c r="H3" s="171" t="s">
        <v>49</v>
      </c>
      <c r="I3" s="171" t="s">
        <v>50</v>
      </c>
      <c r="J3" s="171" t="s">
        <v>51</v>
      </c>
      <c r="K3" s="350" t="s">
        <v>5</v>
      </c>
      <c r="L3" s="368" t="s">
        <v>6</v>
      </c>
      <c r="M3" s="171" t="s">
        <v>52</v>
      </c>
      <c r="N3" s="171" t="s">
        <v>53</v>
      </c>
      <c r="O3" s="171" t="s">
        <v>54</v>
      </c>
      <c r="P3" s="350" t="s">
        <v>7</v>
      </c>
      <c r="Q3" s="368" t="s">
        <v>8</v>
      </c>
      <c r="R3" s="171" t="s">
        <v>55</v>
      </c>
      <c r="S3" s="171" t="s">
        <v>56</v>
      </c>
      <c r="T3" s="171" t="s">
        <v>57</v>
      </c>
      <c r="U3" s="350" t="s">
        <v>9</v>
      </c>
      <c r="V3" s="368" t="s">
        <v>10</v>
      </c>
    </row>
    <row r="4" spans="1:22" ht="15">
      <c r="A4" s="689" t="s">
        <v>86</v>
      </c>
      <c r="B4" s="690"/>
      <c r="C4" s="690"/>
      <c r="D4" s="690"/>
      <c r="E4" s="690"/>
      <c r="F4" s="690"/>
      <c r="G4" s="498"/>
      <c r="H4" s="499"/>
      <c r="I4" s="499"/>
      <c r="J4" s="499"/>
      <c r="K4" s="498"/>
      <c r="L4" s="500"/>
      <c r="M4" s="499"/>
      <c r="N4" s="499"/>
      <c r="O4" s="499"/>
      <c r="P4" s="498"/>
      <c r="Q4" s="500"/>
      <c r="R4" s="499"/>
      <c r="S4" s="499"/>
      <c r="T4" s="499"/>
      <c r="U4" s="498"/>
      <c r="V4" s="501"/>
    </row>
    <row r="5" spans="1:22" ht="15">
      <c r="A5" s="734">
        <v>1</v>
      </c>
      <c r="B5" s="732" t="s">
        <v>32</v>
      </c>
      <c r="C5" s="104" t="s">
        <v>12</v>
      </c>
      <c r="D5" s="105"/>
      <c r="E5" s="310">
        <v>1</v>
      </c>
      <c r="F5" s="311"/>
      <c r="G5" s="312">
        <f aca="true" t="shared" si="0" ref="G5:G10">SUM(D5:F5)</f>
        <v>1</v>
      </c>
      <c r="H5" s="310">
        <v>2</v>
      </c>
      <c r="I5" s="311"/>
      <c r="J5" s="311"/>
      <c r="K5" s="312">
        <f>SUM(H5:J5)</f>
        <v>2</v>
      </c>
      <c r="L5" s="316">
        <f aca="true" t="shared" si="1" ref="L5:L10">G5+K5</f>
        <v>3</v>
      </c>
      <c r="M5" s="311"/>
      <c r="N5" s="313"/>
      <c r="O5" s="313"/>
      <c r="P5" s="314"/>
      <c r="Q5" s="318">
        <f aca="true" t="shared" si="2" ref="Q5:Q10">L5+P5</f>
        <v>3</v>
      </c>
      <c r="R5" s="313">
        <v>1</v>
      </c>
      <c r="S5" s="313"/>
      <c r="T5" s="313"/>
      <c r="U5" s="314">
        <f>SUM(R5:T5)</f>
        <v>1</v>
      </c>
      <c r="V5" s="318">
        <f>Q5+U5</f>
        <v>4</v>
      </c>
    </row>
    <row r="6" spans="1:22" ht="15">
      <c r="A6" s="735"/>
      <c r="B6" s="733"/>
      <c r="C6" s="104" t="s">
        <v>11</v>
      </c>
      <c r="D6" s="105"/>
      <c r="E6" s="107">
        <v>122.2</v>
      </c>
      <c r="F6" s="105"/>
      <c r="G6" s="307">
        <f t="shared" si="0"/>
        <v>122.2</v>
      </c>
      <c r="H6" s="108">
        <v>300</v>
      </c>
      <c r="I6" s="105"/>
      <c r="J6" s="105"/>
      <c r="K6" s="307">
        <f>SUM(H6:J6)</f>
        <v>300</v>
      </c>
      <c r="L6" s="317">
        <f t="shared" si="1"/>
        <v>422.2</v>
      </c>
      <c r="M6" s="105"/>
      <c r="N6" s="50"/>
      <c r="O6" s="50"/>
      <c r="P6" s="308"/>
      <c r="Q6" s="319">
        <f t="shared" si="2"/>
        <v>422.2</v>
      </c>
      <c r="R6" s="49">
        <v>283.9</v>
      </c>
      <c r="S6" s="50"/>
      <c r="T6" s="50"/>
      <c r="U6" s="309">
        <f aca="true" t="shared" si="3" ref="U6:U18">SUM(R6:T6)</f>
        <v>283.9</v>
      </c>
      <c r="V6" s="319">
        <f aca="true" t="shared" si="4" ref="V6:V21">Q6+U6</f>
        <v>706.0999999999999</v>
      </c>
    </row>
    <row r="7" spans="1:22" ht="15">
      <c r="A7" s="734">
        <v>2</v>
      </c>
      <c r="B7" s="732" t="s">
        <v>67</v>
      </c>
      <c r="C7" s="104" t="s">
        <v>12</v>
      </c>
      <c r="D7" s="105"/>
      <c r="E7" s="310">
        <v>3</v>
      </c>
      <c r="F7" s="311"/>
      <c r="G7" s="312">
        <f t="shared" si="0"/>
        <v>3</v>
      </c>
      <c r="H7" s="315"/>
      <c r="I7" s="311"/>
      <c r="J7" s="311"/>
      <c r="K7" s="312"/>
      <c r="L7" s="316">
        <f t="shared" si="1"/>
        <v>3</v>
      </c>
      <c r="M7" s="311"/>
      <c r="N7" s="313"/>
      <c r="O7" s="313"/>
      <c r="P7" s="314"/>
      <c r="Q7" s="318">
        <f t="shared" si="2"/>
        <v>3</v>
      </c>
      <c r="R7" s="313"/>
      <c r="S7" s="313"/>
      <c r="T7" s="313"/>
      <c r="U7" s="314"/>
      <c r="V7" s="318">
        <f t="shared" si="4"/>
        <v>3</v>
      </c>
    </row>
    <row r="8" spans="1:22" ht="15">
      <c r="A8" s="735"/>
      <c r="B8" s="733"/>
      <c r="C8" s="104" t="s">
        <v>11</v>
      </c>
      <c r="D8" s="105"/>
      <c r="E8" s="107">
        <v>102.46</v>
      </c>
      <c r="F8" s="105"/>
      <c r="G8" s="307">
        <f t="shared" si="0"/>
        <v>102.46</v>
      </c>
      <c r="H8" s="109"/>
      <c r="I8" s="105"/>
      <c r="J8" s="105"/>
      <c r="K8" s="307"/>
      <c r="L8" s="317">
        <f t="shared" si="1"/>
        <v>102.46</v>
      </c>
      <c r="M8" s="105"/>
      <c r="N8" s="50"/>
      <c r="O8" s="50"/>
      <c r="P8" s="308"/>
      <c r="Q8" s="319">
        <f t="shared" si="2"/>
        <v>102.46</v>
      </c>
      <c r="R8" s="50"/>
      <c r="S8" s="50"/>
      <c r="T8" s="50"/>
      <c r="U8" s="309"/>
      <c r="V8" s="319">
        <f t="shared" si="4"/>
        <v>102.46</v>
      </c>
    </row>
    <row r="9" spans="1:22" ht="15">
      <c r="A9" s="734">
        <v>3</v>
      </c>
      <c r="B9" s="732" t="s">
        <v>35</v>
      </c>
      <c r="C9" s="104" t="s">
        <v>12</v>
      </c>
      <c r="D9" s="105"/>
      <c r="E9" s="105"/>
      <c r="F9" s="310">
        <v>6</v>
      </c>
      <c r="G9" s="312">
        <f t="shared" si="0"/>
        <v>6</v>
      </c>
      <c r="H9" s="315"/>
      <c r="I9" s="311"/>
      <c r="J9" s="311"/>
      <c r="K9" s="312"/>
      <c r="L9" s="316">
        <f t="shared" si="1"/>
        <v>6</v>
      </c>
      <c r="M9" s="311"/>
      <c r="N9" s="313"/>
      <c r="O9" s="313"/>
      <c r="P9" s="314"/>
      <c r="Q9" s="318">
        <f t="shared" si="2"/>
        <v>6</v>
      </c>
      <c r="R9" s="313"/>
      <c r="S9" s="313">
        <v>11</v>
      </c>
      <c r="T9" s="313">
        <v>6</v>
      </c>
      <c r="U9" s="314">
        <f t="shared" si="3"/>
        <v>17</v>
      </c>
      <c r="V9" s="318">
        <f t="shared" si="4"/>
        <v>23</v>
      </c>
    </row>
    <row r="10" spans="1:22" ht="15">
      <c r="A10" s="735"/>
      <c r="B10" s="733"/>
      <c r="C10" s="104" t="s">
        <v>11</v>
      </c>
      <c r="D10" s="105"/>
      <c r="E10" s="105"/>
      <c r="F10" s="107">
        <v>55.94</v>
      </c>
      <c r="G10" s="307">
        <f t="shared" si="0"/>
        <v>55.94</v>
      </c>
      <c r="H10" s="109"/>
      <c r="I10" s="105"/>
      <c r="J10" s="105"/>
      <c r="K10" s="307"/>
      <c r="L10" s="317">
        <f t="shared" si="1"/>
        <v>55.94</v>
      </c>
      <c r="M10" s="105"/>
      <c r="N10" s="50"/>
      <c r="O10" s="50"/>
      <c r="P10" s="308"/>
      <c r="Q10" s="319">
        <f t="shared" si="2"/>
        <v>55.94</v>
      </c>
      <c r="R10" s="50"/>
      <c r="S10" s="50">
        <v>149.07</v>
      </c>
      <c r="T10" s="50">
        <v>37.63</v>
      </c>
      <c r="U10" s="309">
        <f t="shared" si="3"/>
        <v>186.7</v>
      </c>
      <c r="V10" s="319">
        <f t="shared" si="4"/>
        <v>242.64</v>
      </c>
    </row>
    <row r="11" spans="1:22" ht="15">
      <c r="A11" s="738">
        <v>4</v>
      </c>
      <c r="B11" s="732" t="s">
        <v>68</v>
      </c>
      <c r="C11" s="666" t="s">
        <v>64</v>
      </c>
      <c r="D11" s="105"/>
      <c r="E11" s="105"/>
      <c r="F11" s="107"/>
      <c r="G11" s="307"/>
      <c r="H11" s="109"/>
      <c r="I11" s="105"/>
      <c r="J11" s="105"/>
      <c r="K11" s="307"/>
      <c r="L11" s="317"/>
      <c r="M11" s="105"/>
      <c r="N11" s="50"/>
      <c r="O11" s="50"/>
      <c r="P11" s="308"/>
      <c r="Q11" s="319"/>
      <c r="R11" s="50">
        <v>6</v>
      </c>
      <c r="S11" s="50"/>
      <c r="T11" s="50"/>
      <c r="U11" s="309">
        <f t="shared" si="3"/>
        <v>6</v>
      </c>
      <c r="V11" s="468">
        <f t="shared" si="4"/>
        <v>6</v>
      </c>
    </row>
    <row r="12" spans="1:22" ht="15">
      <c r="A12" s="739"/>
      <c r="B12" s="733"/>
      <c r="C12" s="104" t="s">
        <v>11</v>
      </c>
      <c r="D12" s="105"/>
      <c r="E12" s="105"/>
      <c r="F12" s="107"/>
      <c r="G12" s="307"/>
      <c r="H12" s="109"/>
      <c r="I12" s="105"/>
      <c r="J12" s="105"/>
      <c r="K12" s="307"/>
      <c r="L12" s="317"/>
      <c r="M12" s="105"/>
      <c r="N12" s="50"/>
      <c r="O12" s="50"/>
      <c r="P12" s="308"/>
      <c r="Q12" s="319"/>
      <c r="R12" s="50">
        <v>252.2</v>
      </c>
      <c r="S12" s="50"/>
      <c r="T12" s="50"/>
      <c r="U12" s="309">
        <f t="shared" si="3"/>
        <v>252.2</v>
      </c>
      <c r="V12" s="319">
        <f t="shared" si="4"/>
        <v>252.2</v>
      </c>
    </row>
    <row r="13" spans="1:22" ht="15">
      <c r="A13" s="738">
        <v>5</v>
      </c>
      <c r="B13" s="732" t="s">
        <v>83</v>
      </c>
      <c r="C13" s="104" t="s">
        <v>12</v>
      </c>
      <c r="D13" s="105"/>
      <c r="E13" s="105"/>
      <c r="F13" s="107"/>
      <c r="G13" s="307"/>
      <c r="H13" s="109"/>
      <c r="I13" s="105"/>
      <c r="J13" s="105"/>
      <c r="K13" s="307"/>
      <c r="L13" s="317"/>
      <c r="M13" s="105"/>
      <c r="N13" s="50"/>
      <c r="O13" s="50"/>
      <c r="P13" s="308"/>
      <c r="Q13" s="319"/>
      <c r="R13" s="50"/>
      <c r="S13" s="50">
        <v>2</v>
      </c>
      <c r="T13" s="50"/>
      <c r="U13" s="309">
        <f t="shared" si="3"/>
        <v>2</v>
      </c>
      <c r="V13" s="468">
        <f t="shared" si="4"/>
        <v>2</v>
      </c>
    </row>
    <row r="14" spans="1:22" ht="15">
      <c r="A14" s="739"/>
      <c r="B14" s="733"/>
      <c r="C14" s="104" t="s">
        <v>11</v>
      </c>
      <c r="D14" s="105"/>
      <c r="E14" s="105"/>
      <c r="F14" s="107"/>
      <c r="G14" s="307"/>
      <c r="H14" s="109"/>
      <c r="I14" s="105"/>
      <c r="J14" s="105"/>
      <c r="K14" s="307"/>
      <c r="L14" s="317"/>
      <c r="M14" s="105"/>
      <c r="N14" s="50"/>
      <c r="O14" s="50"/>
      <c r="P14" s="308"/>
      <c r="Q14" s="319"/>
      <c r="R14" s="50"/>
      <c r="S14" s="50">
        <v>56.02</v>
      </c>
      <c r="T14" s="50"/>
      <c r="U14" s="309">
        <f t="shared" si="3"/>
        <v>56.02</v>
      </c>
      <c r="V14" s="319">
        <f t="shared" si="4"/>
        <v>56.02</v>
      </c>
    </row>
    <row r="15" spans="1:22" ht="15">
      <c r="A15" s="738">
        <v>6</v>
      </c>
      <c r="B15" s="736" t="s">
        <v>84</v>
      </c>
      <c r="C15" s="104" t="s">
        <v>12</v>
      </c>
      <c r="D15" s="105"/>
      <c r="E15" s="105"/>
      <c r="F15" s="107"/>
      <c r="G15" s="307"/>
      <c r="H15" s="109"/>
      <c r="I15" s="105"/>
      <c r="J15" s="105"/>
      <c r="K15" s="307"/>
      <c r="L15" s="317"/>
      <c r="M15" s="105"/>
      <c r="N15" s="50"/>
      <c r="O15" s="50"/>
      <c r="P15" s="308"/>
      <c r="Q15" s="319"/>
      <c r="R15" s="50"/>
      <c r="S15" s="50">
        <v>1</v>
      </c>
      <c r="T15" s="50"/>
      <c r="U15" s="309">
        <f t="shared" si="3"/>
        <v>1</v>
      </c>
      <c r="V15" s="468">
        <f t="shared" si="4"/>
        <v>1</v>
      </c>
    </row>
    <row r="16" spans="1:22" ht="15">
      <c r="A16" s="739"/>
      <c r="B16" s="737"/>
      <c r="C16" s="104" t="s">
        <v>11</v>
      </c>
      <c r="D16" s="105"/>
      <c r="E16" s="105"/>
      <c r="F16" s="107"/>
      <c r="G16" s="307"/>
      <c r="H16" s="109"/>
      <c r="I16" s="105"/>
      <c r="J16" s="105"/>
      <c r="K16" s="307"/>
      <c r="L16" s="317"/>
      <c r="M16" s="105"/>
      <c r="N16" s="50"/>
      <c r="O16" s="50"/>
      <c r="P16" s="308"/>
      <c r="Q16" s="319"/>
      <c r="R16" s="50"/>
      <c r="S16" s="50">
        <v>9.07</v>
      </c>
      <c r="T16" s="50"/>
      <c r="U16" s="309">
        <f t="shared" si="3"/>
        <v>9.07</v>
      </c>
      <c r="V16" s="319">
        <f t="shared" si="4"/>
        <v>9.07</v>
      </c>
    </row>
    <row r="17" spans="1:22" ht="15">
      <c r="A17" s="738">
        <v>7</v>
      </c>
      <c r="B17" s="736" t="s">
        <v>85</v>
      </c>
      <c r="C17" s="104" t="s">
        <v>12</v>
      </c>
      <c r="D17" s="105"/>
      <c r="E17" s="105"/>
      <c r="F17" s="107"/>
      <c r="G17" s="307"/>
      <c r="H17" s="109"/>
      <c r="I17" s="105"/>
      <c r="J17" s="105"/>
      <c r="K17" s="307"/>
      <c r="L17" s="317"/>
      <c r="M17" s="105"/>
      <c r="N17" s="50"/>
      <c r="O17" s="50"/>
      <c r="P17" s="308"/>
      <c r="Q17" s="319"/>
      <c r="R17" s="50"/>
      <c r="S17" s="50">
        <v>1</v>
      </c>
      <c r="T17" s="50"/>
      <c r="U17" s="309">
        <f t="shared" si="3"/>
        <v>1</v>
      </c>
      <c r="V17" s="468">
        <f t="shared" si="4"/>
        <v>1</v>
      </c>
    </row>
    <row r="18" spans="1:22" ht="15">
      <c r="A18" s="739"/>
      <c r="B18" s="737"/>
      <c r="C18" s="104" t="s">
        <v>11</v>
      </c>
      <c r="D18" s="105"/>
      <c r="E18" s="105"/>
      <c r="F18" s="107"/>
      <c r="G18" s="307"/>
      <c r="H18" s="109"/>
      <c r="I18" s="105"/>
      <c r="J18" s="105"/>
      <c r="K18" s="307"/>
      <c r="L18" s="317"/>
      <c r="M18" s="105"/>
      <c r="N18" s="50"/>
      <c r="O18" s="50"/>
      <c r="P18" s="308"/>
      <c r="Q18" s="319"/>
      <c r="R18" s="50"/>
      <c r="S18" s="50">
        <v>131.43</v>
      </c>
      <c r="T18" s="50"/>
      <c r="U18" s="309">
        <f t="shared" si="3"/>
        <v>131.43</v>
      </c>
      <c r="V18" s="319">
        <f t="shared" si="4"/>
        <v>131.43</v>
      </c>
    </row>
    <row r="19" spans="1:22" ht="18">
      <c r="A19" s="740">
        <v>8</v>
      </c>
      <c r="B19" s="732" t="s">
        <v>109</v>
      </c>
      <c r="C19" s="104" t="s">
        <v>71</v>
      </c>
      <c r="D19" s="105"/>
      <c r="E19" s="105"/>
      <c r="F19" s="107"/>
      <c r="G19" s="307"/>
      <c r="H19" s="109"/>
      <c r="I19" s="105"/>
      <c r="J19" s="105"/>
      <c r="K19" s="307"/>
      <c r="L19" s="317"/>
      <c r="M19" s="105"/>
      <c r="N19" s="50"/>
      <c r="O19" s="50"/>
      <c r="P19" s="308"/>
      <c r="Q19" s="319"/>
      <c r="R19" s="50"/>
      <c r="S19" s="50"/>
      <c r="T19" s="50">
        <v>2</v>
      </c>
      <c r="U19" s="309">
        <f>SUM(R19:T19)</f>
        <v>2</v>
      </c>
      <c r="V19" s="468">
        <f>Q19+U19</f>
        <v>2</v>
      </c>
    </row>
    <row r="20" spans="1:22" ht="15">
      <c r="A20" s="740"/>
      <c r="B20" s="733"/>
      <c r="C20" s="104" t="s">
        <v>11</v>
      </c>
      <c r="D20" s="105"/>
      <c r="E20" s="105"/>
      <c r="F20" s="107"/>
      <c r="G20" s="307"/>
      <c r="H20" s="109"/>
      <c r="I20" s="105"/>
      <c r="J20" s="105"/>
      <c r="K20" s="307"/>
      <c r="L20" s="317"/>
      <c r="M20" s="105"/>
      <c r="N20" s="50"/>
      <c r="O20" s="50"/>
      <c r="P20" s="308"/>
      <c r="Q20" s="319"/>
      <c r="R20" s="50"/>
      <c r="S20" s="50"/>
      <c r="T20" s="49">
        <v>1.3</v>
      </c>
      <c r="U20" s="308">
        <f>SUM(R20:T20)</f>
        <v>1.3</v>
      </c>
      <c r="V20" s="319">
        <f>Q20+U20</f>
        <v>1.3</v>
      </c>
    </row>
    <row r="21" spans="1:22" ht="15">
      <c r="A21" s="110">
        <v>9</v>
      </c>
      <c r="B21" s="55" t="s">
        <v>65</v>
      </c>
      <c r="C21" s="60" t="s">
        <v>11</v>
      </c>
      <c r="D21" s="25"/>
      <c r="E21" s="61">
        <v>40.64</v>
      </c>
      <c r="F21" s="61"/>
      <c r="G21" s="307">
        <f>SUM(D21:F21)</f>
        <v>40.64</v>
      </c>
      <c r="H21" s="61"/>
      <c r="I21" s="25"/>
      <c r="J21" s="61"/>
      <c r="K21" s="307"/>
      <c r="L21" s="317">
        <f>G21+K21</f>
        <v>40.64</v>
      </c>
      <c r="M21" s="61"/>
      <c r="N21" s="27"/>
      <c r="O21" s="27"/>
      <c r="P21" s="308"/>
      <c r="Q21" s="319">
        <f>L21+P21</f>
        <v>40.64</v>
      </c>
      <c r="R21" s="27"/>
      <c r="S21" s="27"/>
      <c r="T21" s="27"/>
      <c r="U21" s="309"/>
      <c r="V21" s="319">
        <f t="shared" si="4"/>
        <v>40.64</v>
      </c>
    </row>
    <row r="22" spans="1:22" ht="15" customHeight="1">
      <c r="A22" s="741" t="s">
        <v>23</v>
      </c>
      <c r="B22" s="742"/>
      <c r="C22" s="742"/>
      <c r="D22" s="742"/>
      <c r="E22" s="742"/>
      <c r="F22" s="742"/>
      <c r="G22" s="558"/>
      <c r="H22" s="559"/>
      <c r="I22" s="560"/>
      <c r="J22" s="560"/>
      <c r="K22" s="558"/>
      <c r="L22" s="561"/>
      <c r="M22" s="560"/>
      <c r="N22" s="562"/>
      <c r="O22" s="562"/>
      <c r="P22" s="558"/>
      <c r="Q22" s="561"/>
      <c r="R22" s="562"/>
      <c r="S22" s="562"/>
      <c r="T22" s="562"/>
      <c r="U22" s="558"/>
      <c r="V22" s="563"/>
    </row>
    <row r="23" spans="1:22" ht="18">
      <c r="A23" s="734">
        <v>1</v>
      </c>
      <c r="B23" s="732" t="s">
        <v>66</v>
      </c>
      <c r="C23" s="104" t="s">
        <v>71</v>
      </c>
      <c r="D23" s="105"/>
      <c r="E23" s="105"/>
      <c r="F23" s="105"/>
      <c r="G23" s="307"/>
      <c r="H23" s="111"/>
      <c r="I23" s="310">
        <v>290</v>
      </c>
      <c r="J23" s="657">
        <v>185</v>
      </c>
      <c r="K23" s="312">
        <f>SUM(H23:J23)</f>
        <v>475</v>
      </c>
      <c r="L23" s="316">
        <f>G23+K23</f>
        <v>475</v>
      </c>
      <c r="M23" s="310">
        <v>285</v>
      </c>
      <c r="N23" s="658"/>
      <c r="O23" s="658"/>
      <c r="P23" s="312">
        <f>SUM(M23:O23)</f>
        <v>285</v>
      </c>
      <c r="Q23" s="659">
        <f>L23+P23</f>
        <v>760</v>
      </c>
      <c r="R23" s="658"/>
      <c r="S23" s="658"/>
      <c r="T23" s="658"/>
      <c r="U23" s="312"/>
      <c r="V23" s="659">
        <f>Q23+U23</f>
        <v>760</v>
      </c>
    </row>
    <row r="24" spans="1:22" ht="15">
      <c r="A24" s="735"/>
      <c r="B24" s="733"/>
      <c r="C24" s="104" t="s">
        <v>11</v>
      </c>
      <c r="D24" s="105"/>
      <c r="E24" s="105"/>
      <c r="F24" s="105"/>
      <c r="G24" s="307"/>
      <c r="H24" s="111"/>
      <c r="I24" s="107">
        <v>238491</v>
      </c>
      <c r="J24" s="105">
        <v>212451</v>
      </c>
      <c r="K24" s="307">
        <f>SUM(H24:J24)</f>
        <v>450942</v>
      </c>
      <c r="L24" s="317">
        <f>G24+K24</f>
        <v>450942</v>
      </c>
      <c r="M24" s="106">
        <v>261561</v>
      </c>
      <c r="N24" s="51"/>
      <c r="O24" s="51"/>
      <c r="P24" s="307">
        <f>SUM(M24:O24)</f>
        <v>261561</v>
      </c>
      <c r="Q24" s="320">
        <f>L24+P24</f>
        <v>712503</v>
      </c>
      <c r="R24" s="51"/>
      <c r="S24" s="51"/>
      <c r="T24" s="51"/>
      <c r="U24" s="307"/>
      <c r="V24" s="320">
        <f>Q24+U24</f>
        <v>712503</v>
      </c>
    </row>
    <row r="25" spans="1:22" ht="14.25">
      <c r="A25" s="112"/>
      <c r="B25" s="552" t="s">
        <v>13</v>
      </c>
      <c r="C25" s="112" t="s">
        <v>11</v>
      </c>
      <c r="D25" s="553"/>
      <c r="E25" s="553">
        <f>E6+E8+E10+E21+E24</f>
        <v>265.3</v>
      </c>
      <c r="F25" s="553">
        <f>F6+F8+F10+F21+F24</f>
        <v>55.94</v>
      </c>
      <c r="G25" s="554">
        <f>SUM(D25:F25)</f>
        <v>321.24</v>
      </c>
      <c r="H25" s="553">
        <f>H6+H8+H10+H21+H24</f>
        <v>300</v>
      </c>
      <c r="I25" s="553">
        <f>I6+I8+I10+I21+I24</f>
        <v>238491</v>
      </c>
      <c r="J25" s="553">
        <f>J6+J8+J10+J21+J24</f>
        <v>212451</v>
      </c>
      <c r="K25" s="554">
        <f>SUM(H25:J25)</f>
        <v>451242</v>
      </c>
      <c r="L25" s="555">
        <f>G25+K25</f>
        <v>451563.24</v>
      </c>
      <c r="M25" s="553">
        <f>M6+M8+M10+M21+M24</f>
        <v>261561</v>
      </c>
      <c r="N25" s="553"/>
      <c r="O25" s="553"/>
      <c r="P25" s="554">
        <f>SUM(M25:O25)</f>
        <v>261561</v>
      </c>
      <c r="Q25" s="556">
        <f>L25+P25</f>
        <v>713124.24</v>
      </c>
      <c r="R25" s="557">
        <f>R6+R8+R10+R21+R24+R12+R14+R16+R18</f>
        <v>536.0999999999999</v>
      </c>
      <c r="S25" s="557">
        <f>S6+S8+S10+S21+S24+S12+S14+S16+S18</f>
        <v>345.59000000000003</v>
      </c>
      <c r="T25" s="557">
        <f>T6+T8+T10+T21+T24+T12+T14+T16+T18+T20</f>
        <v>38.93</v>
      </c>
      <c r="U25" s="554">
        <f>SUM(R25:T25)</f>
        <v>920.6199999999999</v>
      </c>
      <c r="V25" s="556">
        <f>Q25+U25</f>
        <v>714044.86</v>
      </c>
    </row>
  </sheetData>
  <sheetProtection/>
  <mergeCells count="25">
    <mergeCell ref="A19:A20"/>
    <mergeCell ref="B19:B20"/>
    <mergeCell ref="A23:A24"/>
    <mergeCell ref="B23:B24"/>
    <mergeCell ref="A7:A8"/>
    <mergeCell ref="A13:A14"/>
    <mergeCell ref="A22:F22"/>
    <mergeCell ref="A11:A12"/>
    <mergeCell ref="B11:B12"/>
    <mergeCell ref="B15:B16"/>
    <mergeCell ref="A17:A18"/>
    <mergeCell ref="B17:B18"/>
    <mergeCell ref="A4:F4"/>
    <mergeCell ref="B13:B14"/>
    <mergeCell ref="A15:A16"/>
    <mergeCell ref="A1:V1"/>
    <mergeCell ref="D2:V2"/>
    <mergeCell ref="B7:B8"/>
    <mergeCell ref="B9:B10"/>
    <mergeCell ref="B5:B6"/>
    <mergeCell ref="A5:A6"/>
    <mergeCell ref="A9:A10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2013-01-22T11:50:01Z</cp:lastPrinted>
  <dcterms:created xsi:type="dcterms:W3CDTF">2012-08-23T11:26:02Z</dcterms:created>
  <dcterms:modified xsi:type="dcterms:W3CDTF">2013-01-28T12:34:08Z</dcterms:modified>
  <cp:category/>
  <cp:version/>
  <cp:contentType/>
  <cp:contentStatus/>
</cp:coreProperties>
</file>