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firstSheet="6" activeTab="14"/>
  </bookViews>
  <sheets>
    <sheet name="Юбилейная 1" sheetId="1" r:id="rId1"/>
    <sheet name="Юбилейная 3" sheetId="2" r:id="rId2"/>
    <sheet name="Юбилейная 4" sheetId="3" r:id="rId3"/>
    <sheet name="Новостройка 1" sheetId="4" r:id="rId4"/>
    <sheet name="Новостройка 2" sheetId="5" r:id="rId5"/>
    <sheet name="Новостройка 3" sheetId="6" r:id="rId6"/>
    <sheet name="Новостройка 4" sheetId="7" r:id="rId7"/>
    <sheet name="Новостройка 4 а" sheetId="8" r:id="rId8"/>
    <sheet name="Новостройка 5" sheetId="9" r:id="rId9"/>
    <sheet name="Новостройка 5 а" sheetId="10" r:id="rId10"/>
    <sheet name="Новая 4" sheetId="11" r:id="rId11"/>
    <sheet name="Новая 4 а" sheetId="12" r:id="rId12"/>
    <sheet name="Новая 6" sheetId="13" r:id="rId13"/>
    <sheet name="Новая 8" sheetId="14" r:id="rId14"/>
    <sheet name="Новая 10" sheetId="15" r:id="rId15"/>
  </sheets>
  <definedNames/>
  <calcPr fullCalcOnLoad="1"/>
</workbook>
</file>

<file path=xl/sharedStrings.xml><?xml version="1.0" encoding="utf-8"?>
<sst xmlns="http://schemas.openxmlformats.org/spreadsheetml/2006/main" count="437" uniqueCount="49">
  <si>
    <t>ПЕРЕЧЕНЬ</t>
  </si>
  <si>
    <t xml:space="preserve">затрат по ремонту и содержанию жилого дома </t>
  </si>
  <si>
    <t>№ 1 по ул. Юбилейная п. Ургакш за 2011 год</t>
  </si>
  <si>
    <t>№ п/п</t>
  </si>
  <si>
    <t>Наименование работ и затрат</t>
  </si>
  <si>
    <t>Стоимость, руб.</t>
  </si>
  <si>
    <t>Проверка вентканалов -  4 раза в год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</si>
  <si>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</si>
  <si>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</si>
  <si>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Установка  электросчетчиков (1 шт.)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</si>
  <si>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</si>
  <si>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</si>
  <si>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</si>
  <si>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</si>
  <si>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</si>
  <si>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</si>
  <si>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</si>
  <si>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</si>
  <si>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</si>
  <si>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</si>
  <si>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</si>
  <si>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</si>
  <si>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</si>
  <si>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</si>
  <si>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</si>
  <si>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Итого:</t>
  </si>
  <si>
    <t>№ 3 по ул. Юбилейная п. Ургакш за 2011 год</t>
  </si>
  <si>
    <t>Проверка вентканалов -  2 раза в год</t>
  </si>
  <si>
    <t>№ 4 по ул. Юбилейная п. Ургакш за 2011 год</t>
  </si>
  <si>
    <t>№ 1 по ул. Новостройка п. Ургакш за 2011 год</t>
  </si>
  <si>
    <t>Проверка вентканалов -  1 раз в год</t>
  </si>
  <si>
    <t xml:space="preserve">Установка  электросчетчиков </t>
  </si>
  <si>
    <t>№ 2 по ул. Новостройка п. Ургакш за 2011 год</t>
  </si>
  <si>
    <t>№ 3 по ул. Новостройка п. Ургакш за 2011 год</t>
  </si>
  <si>
    <t>№ 4 по ул. Новостройка п. Ургакш за 2011 год</t>
  </si>
  <si>
    <t>Проверка вентканалов</t>
  </si>
  <si>
    <t>Программирование счетчика электроэнергии (ООО "ЭлСервис")</t>
  </si>
  <si>
    <t>№ 4  "а" по ул. Новостройка п. Ургакш за 2011 год</t>
  </si>
  <si>
    <t>№ 5 по ул. Новостройка п. Ургакш за 2011 год</t>
  </si>
  <si>
    <t>№ 5 "а" по ул. Новостройка п. Ургакш за 2011 год</t>
  </si>
  <si>
    <t>№ 4 по ул. Новая п. Ургакш за 2011 год</t>
  </si>
  <si>
    <t>Программирование счетчика электроэнергии (ООО "Элсервис")</t>
  </si>
  <si>
    <t>№ 4 "а" по ул. Новая п. Ургакш за 2011 год</t>
  </si>
  <si>
    <t>№ 6 по ул. Новая п. Ургакш за 2011 год</t>
  </si>
  <si>
    <t>Заделка швов в панельных стенах</t>
  </si>
  <si>
    <t>ППР- сети водопровода</t>
  </si>
  <si>
    <t>№ 8 по ул. Новая п. Ургакш за 2011 год</t>
  </si>
  <si>
    <t>№ 10 по ул. Новая п. Ургакш за 2011 год</t>
  </si>
  <si>
    <t>Установка  электросчетчиков (3 шт.)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</si>
</sst>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6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7</v>
      </c>
      <c r="C7" s="4">
        <f>1057.53</f>
        <v>1057.53</v>
      </c>
      <c r="D7" s="1"/>
      <c r="E7" s="1"/>
    </row>
    <row r="8" spans="1:5" ht="24.75" customHeight="1">
      <c r="A8" s="3">
        <v>3</v>
      </c>
      <c r="B8" s="5" t="s">
        <v>8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9</v>
      </c>
      <c r="C9" s="4">
        <f>113</f>
        <v>113</v>
      </c>
      <c r="D9" s="1"/>
      <c r="E9" s="1"/>
    </row>
    <row r="10" spans="1:5" ht="37.5">
      <c r="A10" s="3">
        <v>5</v>
      </c>
      <c r="B10" s="5" t="s">
        <v>10</v>
      </c>
      <c r="C10" s="4">
        <f>208</f>
        <v>208</v>
      </c>
      <c r="D10" s="1"/>
      <c r="E10" s="1"/>
    </row>
    <row r="11" spans="1:5" ht="23.25" customHeight="1">
      <c r="A11" s="3">
        <v>6</v>
      </c>
      <c r="B11" s="5" t="s">
        <v>11</v>
      </c>
      <c r="C11" s="4" t="s">
        <v>12</v>
      </c>
      <c r="D11" s="1"/>
      <c r="E11" s="1"/>
    </row>
    <row r="12" spans="1:5" ht="24.75" customHeight="1">
      <c r="A12" s="3">
        <v>7</v>
      </c>
      <c r="B12" s="5" t="s">
        <v>13</v>
      </c>
      <c r="C12" s="4">
        <f>2131</f>
        <v>2131</v>
      </c>
      <c r="D12" s="1"/>
      <c r="E12" s="1"/>
    </row>
    <row r="13" spans="1:5" ht="24.75" customHeight="1">
      <c r="A13" s="3">
        <v>8</v>
      </c>
      <c r="B13" s="5" t="s">
        <v>14</v>
      </c>
      <c r="C13" s="4" t="s">
        <v>12</v>
      </c>
      <c r="D13" s="1"/>
      <c r="E13" s="1"/>
    </row>
    <row r="14" spans="1:5" ht="33" customHeight="1">
      <c r="A14" s="3">
        <v>9</v>
      </c>
      <c r="B14" s="5" t="s">
        <v>15</v>
      </c>
      <c r="C14" s="4" t="s">
        <v>12</v>
      </c>
      <c r="D14" s="1"/>
      <c r="E14" s="1"/>
    </row>
    <row r="15" spans="1:5" ht="18.75">
      <c r="A15" s="3">
        <v>10</v>
      </c>
      <c r="B15" s="5" t="s">
        <v>16</v>
      </c>
      <c r="C15" s="4" t="s">
        <v>12</v>
      </c>
      <c r="D15" s="1"/>
      <c r="E15" s="1"/>
    </row>
    <row r="16" spans="1:5" ht="18.75">
      <c r="A16" s="3">
        <v>11</v>
      </c>
      <c r="B16" s="5" t="s">
        <v>17</v>
      </c>
      <c r="C16" s="4">
        <f>8573</f>
        <v>8573</v>
      </c>
      <c r="D16" s="1"/>
      <c r="E16" s="1"/>
    </row>
    <row r="17" spans="1:5" ht="37.5">
      <c r="A17" s="3">
        <v>12</v>
      </c>
      <c r="B17" s="5" t="s">
        <v>18</v>
      </c>
      <c r="C17" s="4">
        <f>2635</f>
        <v>2635</v>
      </c>
      <c r="D17" s="1"/>
      <c r="E17" s="1"/>
    </row>
    <row r="18" spans="1:5" ht="37.5">
      <c r="A18" s="3">
        <v>13</v>
      </c>
      <c r="B18" s="5" t="s">
        <v>19</v>
      </c>
      <c r="C18" s="4" t="s">
        <v>12</v>
      </c>
      <c r="D18" s="1"/>
      <c r="E18" s="1"/>
    </row>
    <row r="19" spans="1:5" ht="18.75">
      <c r="A19" s="3">
        <v>14</v>
      </c>
      <c r="B19" s="5" t="s">
        <v>20</v>
      </c>
      <c r="C19" s="4">
        <f>3405.59</f>
        <v>3405.59</v>
      </c>
      <c r="D19" s="1"/>
      <c r="E19" s="1"/>
    </row>
    <row r="20" spans="1:5" ht="18.75">
      <c r="A20" s="3">
        <v>15</v>
      </c>
      <c r="B20" s="5" t="s">
        <v>21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45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22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23</v>
      </c>
      <c r="C23" s="4">
        <f>23859</f>
        <v>23859</v>
      </c>
      <c r="D23" s="1"/>
      <c r="E23" s="1"/>
    </row>
    <row r="24" spans="1:5" ht="37.5">
      <c r="A24" s="3">
        <v>19</v>
      </c>
      <c r="B24" s="5" t="s">
        <v>24</v>
      </c>
      <c r="C24" s="4">
        <f>2962</f>
        <v>2962</v>
      </c>
      <c r="D24" s="1"/>
      <c r="E24" s="1"/>
    </row>
    <row r="25" spans="1:5" ht="18.75">
      <c r="A25" s="3"/>
      <c r="B25" s="6" t="s">
        <v>25</v>
      </c>
      <c r="C25" s="6">
        <f>SUM(C6:C24)</f>
        <v>61793.48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27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7</v>
      </c>
      <c r="C7" s="4">
        <f>1606.44</f>
        <v>1606.44</v>
      </c>
      <c r="D7" s="1"/>
      <c r="E7" s="1"/>
    </row>
    <row r="8" spans="1:5" ht="24.75" customHeight="1">
      <c r="A8" s="3">
        <v>3</v>
      </c>
      <c r="B8" s="5" t="s">
        <v>8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31</v>
      </c>
      <c r="C9" s="4" t="s">
        <v>12</v>
      </c>
      <c r="D9" s="1"/>
      <c r="E9" s="1"/>
    </row>
    <row r="10" spans="1:5" ht="37.5">
      <c r="A10" s="3">
        <v>5</v>
      </c>
      <c r="B10" s="5" t="s">
        <v>10</v>
      </c>
      <c r="C10" s="4">
        <f>915.2</f>
        <v>915.2</v>
      </c>
      <c r="D10" s="1"/>
      <c r="E10" s="1"/>
    </row>
    <row r="11" spans="1:5" ht="23.25" customHeight="1">
      <c r="A11" s="3">
        <v>6</v>
      </c>
      <c r="B11" s="5" t="s">
        <v>11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13</v>
      </c>
      <c r="C12" s="4">
        <f>477</f>
        <v>477</v>
      </c>
      <c r="D12" s="1"/>
      <c r="E12" s="1"/>
    </row>
    <row r="13" spans="1:5" ht="24.75" customHeight="1">
      <c r="A13" s="3">
        <v>8</v>
      </c>
      <c r="B13" s="5" t="s">
        <v>14</v>
      </c>
      <c r="C13" s="4">
        <f>258</f>
        <v>258</v>
      </c>
      <c r="D13" s="1"/>
      <c r="E13" s="1"/>
    </row>
    <row r="14" spans="1:5" ht="33" customHeight="1">
      <c r="A14" s="3">
        <v>9</v>
      </c>
      <c r="B14" s="5" t="s">
        <v>15</v>
      </c>
      <c r="C14" s="4">
        <f>7063</f>
        <v>7063</v>
      </c>
      <c r="D14" s="1"/>
      <c r="E14" s="1"/>
    </row>
    <row r="15" spans="1:5" ht="18.75">
      <c r="A15" s="3">
        <v>10</v>
      </c>
      <c r="B15" s="5" t="s">
        <v>16</v>
      </c>
      <c r="C15" s="4">
        <f>1179.6</f>
        <v>1179.6</v>
      </c>
      <c r="D15" s="1"/>
      <c r="E15" s="1"/>
    </row>
    <row r="16" spans="1:5" ht="18.75">
      <c r="A16" s="3">
        <v>11</v>
      </c>
      <c r="B16" s="5" t="s">
        <v>17</v>
      </c>
      <c r="C16" s="4">
        <f>15158</f>
        <v>15158</v>
      </c>
      <c r="D16" s="1"/>
      <c r="E16" s="1"/>
    </row>
    <row r="17" spans="1:5" ht="37.5">
      <c r="A17" s="3">
        <v>12</v>
      </c>
      <c r="B17" s="5" t="s">
        <v>18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19</v>
      </c>
      <c r="C18" s="4">
        <f>14718.15</f>
        <v>14718.15</v>
      </c>
      <c r="D18" s="1"/>
      <c r="E18" s="1"/>
    </row>
    <row r="19" spans="1:5" ht="18.75">
      <c r="A19" s="3">
        <v>14</v>
      </c>
      <c r="B19" s="5" t="s">
        <v>20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21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45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22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23</v>
      </c>
      <c r="C23" s="4">
        <f>42186</f>
        <v>42186</v>
      </c>
      <c r="D23" s="1"/>
      <c r="E23" s="1"/>
    </row>
    <row r="24" spans="1:5" ht="37.5">
      <c r="A24" s="3">
        <v>19</v>
      </c>
      <c r="B24" s="5" t="s">
        <v>24</v>
      </c>
      <c r="C24" s="4">
        <f>5237</f>
        <v>5237</v>
      </c>
      <c r="D24" s="1"/>
      <c r="E24" s="1"/>
    </row>
    <row r="25" spans="1:5" ht="18.75">
      <c r="A25" s="3"/>
      <c r="B25" s="6" t="s">
        <v>25</v>
      </c>
      <c r="C25" s="6">
        <f>SUM(C6:C24)</f>
        <v>117002.06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4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27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7</v>
      </c>
      <c r="C7" s="4">
        <f>1676.37</f>
        <v>1676.37</v>
      </c>
      <c r="D7" s="1"/>
      <c r="E7" s="1"/>
    </row>
    <row r="8" spans="1:5" ht="24.75" customHeight="1">
      <c r="A8" s="3">
        <v>3</v>
      </c>
      <c r="B8" s="5" t="s">
        <v>8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31</v>
      </c>
      <c r="C9" s="4" t="s">
        <v>12</v>
      </c>
      <c r="D9" s="1"/>
      <c r="E9" s="1"/>
    </row>
    <row r="10" spans="1:5" ht="37.5">
      <c r="A10" s="3">
        <v>5</v>
      </c>
      <c r="B10" s="5" t="s">
        <v>10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11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13</v>
      </c>
      <c r="C12" s="4">
        <f>636</f>
        <v>636</v>
      </c>
      <c r="D12" s="1"/>
      <c r="E12" s="1"/>
    </row>
    <row r="13" spans="1:5" ht="24.75" customHeight="1">
      <c r="A13" s="3">
        <v>8</v>
      </c>
      <c r="B13" s="5" t="s">
        <v>14</v>
      </c>
      <c r="C13" s="4">
        <f>428</f>
        <v>428</v>
      </c>
      <c r="D13" s="1"/>
      <c r="E13" s="1"/>
    </row>
    <row r="14" spans="1:5" ht="33" customHeight="1">
      <c r="A14" s="3">
        <v>9</v>
      </c>
      <c r="B14" s="5" t="s">
        <v>15</v>
      </c>
      <c r="C14" s="4">
        <f>6757</f>
        <v>6757</v>
      </c>
      <c r="D14" s="1"/>
      <c r="E14" s="1"/>
    </row>
    <row r="15" spans="1:5" ht="33" customHeight="1">
      <c r="A15" s="3">
        <v>10</v>
      </c>
      <c r="B15" s="5" t="s">
        <v>41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16</v>
      </c>
      <c r="C16" s="4">
        <f>5768.81</f>
        <v>5768.81</v>
      </c>
      <c r="D16" s="1"/>
      <c r="E16" s="1"/>
    </row>
    <row r="17" spans="1:5" ht="18.75">
      <c r="A17" s="3">
        <v>12</v>
      </c>
      <c r="B17" s="5" t="s">
        <v>17</v>
      </c>
      <c r="C17" s="4">
        <f>14332</f>
        <v>14332</v>
      </c>
      <c r="D17" s="1"/>
      <c r="E17" s="1"/>
    </row>
    <row r="18" spans="1:5" ht="37.5">
      <c r="A18" s="3">
        <v>13</v>
      </c>
      <c r="B18" s="5" t="s">
        <v>18</v>
      </c>
      <c r="C18" s="4">
        <f>4446.56</f>
        <v>4446.56</v>
      </c>
      <c r="D18" s="1"/>
      <c r="E18" s="1"/>
    </row>
    <row r="19" spans="1:5" ht="37.5">
      <c r="A19" s="3">
        <v>14</v>
      </c>
      <c r="B19" s="5" t="s">
        <v>19</v>
      </c>
      <c r="C19" s="4" t="s">
        <v>12</v>
      </c>
      <c r="D19" s="1"/>
      <c r="E19" s="1"/>
    </row>
    <row r="20" spans="1:5" ht="18.75">
      <c r="A20" s="3">
        <v>15</v>
      </c>
      <c r="B20" s="5" t="s">
        <v>20</v>
      </c>
      <c r="C20" s="4">
        <f>6811.18</f>
        <v>6811.18</v>
      </c>
      <c r="D20" s="1"/>
      <c r="E20" s="1"/>
    </row>
    <row r="21" spans="1:5" ht="18.75">
      <c r="A21" s="3">
        <v>16</v>
      </c>
      <c r="B21" s="5" t="s">
        <v>21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45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22</v>
      </c>
      <c r="C23" s="4">
        <f>2669.43</f>
        <v>2669.43</v>
      </c>
      <c r="D23" s="1"/>
      <c r="E23" s="1"/>
    </row>
    <row r="24" spans="1:5" ht="18.75">
      <c r="A24" s="3">
        <v>19</v>
      </c>
      <c r="B24" s="5" t="s">
        <v>23</v>
      </c>
      <c r="C24" s="4">
        <f>39887</f>
        <v>39887</v>
      </c>
      <c r="D24" s="1"/>
      <c r="E24" s="1"/>
    </row>
    <row r="25" spans="1:5" ht="37.5">
      <c r="A25" s="3">
        <v>20</v>
      </c>
      <c r="B25" s="5" t="s">
        <v>24</v>
      </c>
      <c r="C25" s="4">
        <f>4951</f>
        <v>4951</v>
      </c>
      <c r="D25" s="1"/>
      <c r="E25" s="1"/>
    </row>
    <row r="26" spans="1:5" ht="18.75">
      <c r="A26" s="3"/>
      <c r="B26" s="6" t="s">
        <v>25</v>
      </c>
      <c r="C26" s="6">
        <f>SUM(C6:C25)</f>
        <v>104113.45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27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7</v>
      </c>
      <c r="C7" s="4">
        <f>1693.38</f>
        <v>1693.38</v>
      </c>
      <c r="D7" s="1"/>
      <c r="E7" s="1"/>
    </row>
    <row r="8" spans="1:5" ht="24.75" customHeight="1">
      <c r="A8" s="3">
        <v>3</v>
      </c>
      <c r="B8" s="5" t="s">
        <v>8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31</v>
      </c>
      <c r="C9" s="4" t="s">
        <v>12</v>
      </c>
      <c r="D9" s="1"/>
      <c r="E9" s="1"/>
    </row>
    <row r="10" spans="1:5" ht="37.5">
      <c r="A10" s="3">
        <v>5</v>
      </c>
      <c r="B10" s="5" t="s">
        <v>10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11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13</v>
      </c>
      <c r="C12" s="4">
        <f>318</f>
        <v>318</v>
      </c>
      <c r="D12" s="1"/>
      <c r="E12" s="1"/>
    </row>
    <row r="13" spans="1:5" ht="24.75" customHeight="1">
      <c r="A13" s="3">
        <v>8</v>
      </c>
      <c r="B13" s="5" t="s">
        <v>14</v>
      </c>
      <c r="C13" s="4">
        <f>4416</f>
        <v>4416</v>
      </c>
      <c r="D13" s="1"/>
      <c r="E13" s="1"/>
    </row>
    <row r="14" spans="1:5" ht="33" customHeight="1">
      <c r="A14" s="3">
        <v>9</v>
      </c>
      <c r="B14" s="5" t="s">
        <v>15</v>
      </c>
      <c r="C14" s="4">
        <f>6213</f>
        <v>6213</v>
      </c>
      <c r="D14" s="1"/>
      <c r="E14" s="1"/>
    </row>
    <row r="15" spans="1:5" ht="18.75">
      <c r="A15" s="3">
        <v>10</v>
      </c>
      <c r="B15" s="5" t="s">
        <v>16</v>
      </c>
      <c r="C15" s="4">
        <f>6975.87</f>
        <v>6975.87</v>
      </c>
      <c r="D15" s="1"/>
      <c r="E15" s="1"/>
    </row>
    <row r="16" spans="1:5" ht="18.75">
      <c r="A16" s="3">
        <v>11</v>
      </c>
      <c r="B16" s="5" t="s">
        <v>17</v>
      </c>
      <c r="C16" s="4">
        <f>14660</f>
        <v>14660</v>
      </c>
      <c r="D16" s="1"/>
      <c r="E16" s="1"/>
    </row>
    <row r="17" spans="1:5" ht="37.5">
      <c r="A17" s="3">
        <v>12</v>
      </c>
      <c r="B17" s="5" t="s">
        <v>18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19</v>
      </c>
      <c r="C18" s="4" t="s">
        <v>12</v>
      </c>
      <c r="D18" s="1"/>
      <c r="E18" s="1"/>
    </row>
    <row r="19" spans="1:5" ht="18.75">
      <c r="A19" s="3">
        <v>14</v>
      </c>
      <c r="B19" s="5" t="s">
        <v>20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21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45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22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23</v>
      </c>
      <c r="C23" s="4">
        <f>40800</f>
        <v>40800</v>
      </c>
      <c r="D23" s="1"/>
      <c r="E23" s="1"/>
    </row>
    <row r="24" spans="1:5" ht="37.5">
      <c r="A24" s="3">
        <v>19</v>
      </c>
      <c r="B24" s="5" t="s">
        <v>24</v>
      </c>
      <c r="C24" s="4">
        <f>5065</f>
        <v>5065</v>
      </c>
      <c r="D24" s="1"/>
      <c r="E24" s="1"/>
    </row>
    <row r="25" spans="1:5" ht="18.75">
      <c r="A25" s="3"/>
      <c r="B25" s="6" t="s">
        <v>25</v>
      </c>
      <c r="C25" s="6">
        <f>SUM(C6:C24)</f>
        <v>109218.51999999999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27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7</v>
      </c>
      <c r="C7" s="4">
        <f>1682.25</f>
        <v>1682.25</v>
      </c>
      <c r="D7" s="1"/>
      <c r="E7" s="1"/>
    </row>
    <row r="8" spans="1:5" ht="24.75" customHeight="1">
      <c r="A8" s="3">
        <v>3</v>
      </c>
      <c r="B8" s="5" t="s">
        <v>8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31</v>
      </c>
      <c r="C9" s="4" t="s">
        <v>12</v>
      </c>
      <c r="D9" s="1"/>
      <c r="E9" s="1"/>
    </row>
    <row r="10" spans="1:5" ht="37.5">
      <c r="A10" s="3">
        <v>5</v>
      </c>
      <c r="B10" s="5" t="s">
        <v>10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11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13</v>
      </c>
      <c r="C12" s="4">
        <f>318</f>
        <v>318</v>
      </c>
      <c r="D12" s="1"/>
      <c r="E12" s="1"/>
    </row>
    <row r="13" spans="1:5" ht="24.75" customHeight="1">
      <c r="A13" s="3">
        <v>8</v>
      </c>
      <c r="B13" s="5" t="s">
        <v>14</v>
      </c>
      <c r="C13" s="4">
        <f>11815</f>
        <v>11815</v>
      </c>
      <c r="D13" s="1"/>
      <c r="E13" s="1"/>
    </row>
    <row r="14" spans="1:5" ht="24.75" customHeight="1">
      <c r="A14" s="3">
        <v>9</v>
      </c>
      <c r="B14" s="5" t="s">
        <v>44</v>
      </c>
      <c r="C14" s="4">
        <f>4000</f>
        <v>4000</v>
      </c>
      <c r="D14" s="1"/>
      <c r="E14" s="1"/>
    </row>
    <row r="15" spans="1:5" ht="33" customHeight="1">
      <c r="A15" s="3">
        <v>10</v>
      </c>
      <c r="B15" s="5" t="s">
        <v>15</v>
      </c>
      <c r="C15" s="4">
        <f>41127</f>
        <v>41127</v>
      </c>
      <c r="D15" s="1"/>
      <c r="E15" s="1"/>
    </row>
    <row r="16" spans="1:5" ht="18.75">
      <c r="A16" s="3">
        <v>11</v>
      </c>
      <c r="B16" s="5" t="s">
        <v>16</v>
      </c>
      <c r="C16" s="4">
        <f>121053.28</f>
        <v>121053.28</v>
      </c>
      <c r="D16" s="1"/>
      <c r="E16" s="1"/>
    </row>
    <row r="17" spans="1:5" ht="18.75">
      <c r="A17" s="3">
        <v>12</v>
      </c>
      <c r="B17" s="5" t="s">
        <v>17</v>
      </c>
      <c r="C17" s="4">
        <f>14493</f>
        <v>14493</v>
      </c>
      <c r="D17" s="1"/>
      <c r="E17" s="1"/>
    </row>
    <row r="18" spans="1:5" ht="37.5">
      <c r="A18" s="3">
        <v>13</v>
      </c>
      <c r="B18" s="5" t="s">
        <v>18</v>
      </c>
      <c r="C18" s="4">
        <f>4446.56</f>
        <v>4446.56</v>
      </c>
      <c r="D18" s="1"/>
      <c r="E18" s="1"/>
    </row>
    <row r="19" spans="1:5" ht="37.5">
      <c r="A19" s="3">
        <v>14</v>
      </c>
      <c r="B19" s="5" t="s">
        <v>19</v>
      </c>
      <c r="C19" s="4" t="s">
        <v>12</v>
      </c>
      <c r="D19" s="1"/>
      <c r="E19" s="1"/>
    </row>
    <row r="20" spans="1:5" ht="18.75">
      <c r="A20" s="3">
        <v>15</v>
      </c>
      <c r="B20" s="5" t="s">
        <v>20</v>
      </c>
      <c r="C20" s="4" t="s">
        <v>12</v>
      </c>
      <c r="D20" s="1"/>
      <c r="E20" s="1"/>
    </row>
    <row r="21" spans="1:5" ht="18.75">
      <c r="A21" s="3">
        <v>16</v>
      </c>
      <c r="B21" s="5" t="s">
        <v>21</v>
      </c>
      <c r="C21" s="4" t="s">
        <v>12</v>
      </c>
      <c r="D21" s="1"/>
      <c r="E21" s="1"/>
    </row>
    <row r="22" spans="1:5" ht="18.75">
      <c r="A22" s="3">
        <v>17</v>
      </c>
      <c r="B22" s="5" t="s">
        <v>45</v>
      </c>
      <c r="C22" s="4" t="s">
        <v>12</v>
      </c>
      <c r="D22" s="1"/>
      <c r="E22" s="1"/>
    </row>
    <row r="23" spans="1:5" ht="18.75">
      <c r="A23" s="3">
        <v>18</v>
      </c>
      <c r="B23" s="5" t="s">
        <v>22</v>
      </c>
      <c r="C23" s="4" t="s">
        <v>12</v>
      </c>
      <c r="D23" s="1"/>
      <c r="E23" s="1"/>
    </row>
    <row r="24" spans="1:5" ht="18.75">
      <c r="A24" s="3">
        <v>19</v>
      </c>
      <c r="B24" s="5" t="s">
        <v>23</v>
      </c>
      <c r="C24" s="4">
        <f>40336</f>
        <v>40336</v>
      </c>
      <c r="D24" s="1"/>
      <c r="E24" s="1"/>
    </row>
    <row r="25" spans="1:5" ht="37.5">
      <c r="A25" s="3">
        <v>20</v>
      </c>
      <c r="B25" s="5" t="s">
        <v>24</v>
      </c>
      <c r="C25" s="4">
        <f>5007</f>
        <v>5007</v>
      </c>
      <c r="D25" s="1"/>
      <c r="E25" s="1"/>
    </row>
    <row r="26" spans="1:5" ht="18.75">
      <c r="A26" s="3"/>
      <c r="B26" s="6" t="s">
        <v>25</v>
      </c>
      <c r="C26" s="6">
        <f>SUM(C6:C25)</f>
        <v>254089.33000000002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27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7</v>
      </c>
      <c r="C7" s="4">
        <f>1742.52</f>
        <v>1742.52</v>
      </c>
      <c r="D7" s="1"/>
      <c r="E7" s="1"/>
    </row>
    <row r="8" spans="1:5" ht="24.75" customHeight="1">
      <c r="A8" s="3">
        <v>3</v>
      </c>
      <c r="B8" s="5" t="s">
        <v>8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31</v>
      </c>
      <c r="C9" s="4" t="s">
        <v>12</v>
      </c>
      <c r="D9" s="1"/>
      <c r="E9" s="1"/>
    </row>
    <row r="10" spans="1:5" ht="37.5">
      <c r="A10" s="3">
        <v>5</v>
      </c>
      <c r="B10" s="5" t="s">
        <v>10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11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13</v>
      </c>
      <c r="C12" s="4">
        <f>398</f>
        <v>398</v>
      </c>
      <c r="D12" s="1"/>
      <c r="E12" s="1"/>
    </row>
    <row r="13" spans="1:5" ht="24.75" customHeight="1">
      <c r="A13" s="3">
        <v>8</v>
      </c>
      <c r="B13" s="5" t="s">
        <v>14</v>
      </c>
      <c r="C13" s="4">
        <f>650</f>
        <v>650</v>
      </c>
      <c r="D13" s="1"/>
      <c r="E13" s="1"/>
    </row>
    <row r="14" spans="1:5" ht="33" customHeight="1">
      <c r="A14" s="3">
        <v>9</v>
      </c>
      <c r="B14" s="5" t="s">
        <v>15</v>
      </c>
      <c r="C14" s="4">
        <f>5698</f>
        <v>5698</v>
      </c>
      <c r="D14" s="1"/>
      <c r="E14" s="1"/>
    </row>
    <row r="15" spans="1:5" ht="18.75">
      <c r="A15" s="3">
        <v>10</v>
      </c>
      <c r="B15" s="5" t="s">
        <v>16</v>
      </c>
      <c r="C15" s="4">
        <f>2330.71</f>
        <v>2330.71</v>
      </c>
      <c r="D15" s="1"/>
      <c r="E15" s="1"/>
    </row>
    <row r="16" spans="1:5" ht="18.75">
      <c r="A16" s="3">
        <v>11</v>
      </c>
      <c r="B16" s="5" t="s">
        <v>17</v>
      </c>
      <c r="C16" s="4">
        <f>14957</f>
        <v>14957</v>
      </c>
      <c r="D16" s="1"/>
      <c r="E16" s="1"/>
    </row>
    <row r="17" spans="1:5" ht="37.5">
      <c r="A17" s="3">
        <v>12</v>
      </c>
      <c r="B17" s="5" t="s">
        <v>18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19</v>
      </c>
      <c r="C18" s="4" t="s">
        <v>12</v>
      </c>
      <c r="D18" s="1"/>
      <c r="E18" s="1"/>
    </row>
    <row r="19" spans="1:5" ht="18.75">
      <c r="A19" s="3">
        <v>14</v>
      </c>
      <c r="B19" s="5" t="s">
        <v>20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21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45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22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23</v>
      </c>
      <c r="C23" s="4">
        <f>41627</f>
        <v>41627</v>
      </c>
      <c r="D23" s="1"/>
      <c r="E23" s="1"/>
    </row>
    <row r="24" spans="1:5" ht="37.5">
      <c r="A24" s="3">
        <v>19</v>
      </c>
      <c r="B24" s="5" t="s">
        <v>24</v>
      </c>
      <c r="C24" s="4">
        <f>5167</f>
        <v>5167</v>
      </c>
      <c r="D24" s="1"/>
      <c r="E24" s="1"/>
    </row>
    <row r="25" spans="1:5" ht="18.75">
      <c r="A25" s="3"/>
      <c r="B25" s="6" t="s">
        <v>25</v>
      </c>
      <c r="C25" s="6">
        <f>SUM(C6:C24)</f>
        <v>101647.5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27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7</v>
      </c>
      <c r="C7" s="4">
        <f>1697.16</f>
        <v>1697.16</v>
      </c>
      <c r="D7" s="1"/>
      <c r="E7" s="1"/>
    </row>
    <row r="8" spans="1:5" ht="24.75" customHeight="1">
      <c r="A8" s="3">
        <v>3</v>
      </c>
      <c r="B8" s="5" t="s">
        <v>8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48</v>
      </c>
      <c r="C9" s="4">
        <f>339</f>
        <v>339</v>
      </c>
      <c r="D9" s="1"/>
      <c r="E9" s="1"/>
    </row>
    <row r="10" spans="1:5" ht="37.5">
      <c r="A10" s="3">
        <v>5</v>
      </c>
      <c r="B10" s="5" t="s">
        <v>10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11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13</v>
      </c>
      <c r="C12" s="4">
        <f>1431</f>
        <v>1431</v>
      </c>
      <c r="D12" s="1"/>
      <c r="E12" s="1"/>
    </row>
    <row r="13" spans="1:5" ht="24.75" customHeight="1">
      <c r="A13" s="3">
        <v>8</v>
      </c>
      <c r="B13" s="5" t="s">
        <v>14</v>
      </c>
      <c r="C13" s="4">
        <f>232</f>
        <v>232</v>
      </c>
      <c r="D13" s="1"/>
      <c r="E13" s="1"/>
    </row>
    <row r="14" spans="1:5" ht="33" customHeight="1">
      <c r="A14" s="3">
        <v>9</v>
      </c>
      <c r="B14" s="5" t="s">
        <v>15</v>
      </c>
      <c r="C14" s="4">
        <f>9260</f>
        <v>9260</v>
      </c>
      <c r="D14" s="1"/>
      <c r="E14" s="1"/>
    </row>
    <row r="15" spans="1:5" ht="18.75">
      <c r="A15" s="3">
        <v>10</v>
      </c>
      <c r="B15" s="5" t="s">
        <v>16</v>
      </c>
      <c r="C15" s="4">
        <f>2937.58</f>
        <v>2937.58</v>
      </c>
      <c r="D15" s="1"/>
      <c r="E15" s="1"/>
    </row>
    <row r="16" spans="1:5" ht="18.75">
      <c r="A16" s="3">
        <v>11</v>
      </c>
      <c r="B16" s="5" t="s">
        <v>17</v>
      </c>
      <c r="C16" s="4">
        <f>14562</f>
        <v>14562</v>
      </c>
      <c r="D16" s="1"/>
      <c r="E16" s="1"/>
    </row>
    <row r="17" spans="1:5" ht="37.5">
      <c r="A17" s="3">
        <v>12</v>
      </c>
      <c r="B17" s="5" t="s">
        <v>18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19</v>
      </c>
      <c r="C18" s="4" t="s">
        <v>12</v>
      </c>
      <c r="D18" s="1"/>
      <c r="E18" s="1"/>
    </row>
    <row r="19" spans="1:5" ht="18.75">
      <c r="A19" s="3">
        <v>14</v>
      </c>
      <c r="B19" s="5" t="s">
        <v>20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21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45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22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23</v>
      </c>
      <c r="C23" s="4">
        <f>40528</f>
        <v>40528</v>
      </c>
      <c r="D23" s="1"/>
      <c r="E23" s="1"/>
    </row>
    <row r="24" spans="1:5" ht="37.5">
      <c r="A24" s="3">
        <v>19</v>
      </c>
      <c r="B24" s="5" t="s">
        <v>24</v>
      </c>
      <c r="C24" s="4">
        <f>5031</f>
        <v>5031</v>
      </c>
      <c r="D24" s="1"/>
      <c r="E24" s="1"/>
    </row>
    <row r="25" spans="1:5" ht="18.75">
      <c r="A25" s="3"/>
      <c r="B25" s="6" t="s">
        <v>25</v>
      </c>
      <c r="C25" s="6">
        <f>SUM(C6:C24)</f>
        <v>105095.01000000001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27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7</v>
      </c>
      <c r="C7" s="4">
        <f>1519.09</f>
        <v>1519.09</v>
      </c>
      <c r="D7" s="1"/>
      <c r="E7" s="1"/>
    </row>
    <row r="8" spans="1:5" ht="24.75" customHeight="1">
      <c r="A8" s="3">
        <v>3</v>
      </c>
      <c r="B8" s="5" t="s">
        <v>8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9</v>
      </c>
      <c r="C9" s="4">
        <f>113</f>
        <v>113</v>
      </c>
      <c r="D9" s="1"/>
      <c r="E9" s="1"/>
    </row>
    <row r="10" spans="1:5" ht="37.5">
      <c r="A10" s="3">
        <v>5</v>
      </c>
      <c r="B10" s="5" t="s">
        <v>10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11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13</v>
      </c>
      <c r="C12" s="4">
        <f>2306</f>
        <v>2306</v>
      </c>
      <c r="D12" s="1"/>
      <c r="E12" s="1"/>
    </row>
    <row r="13" spans="1:5" ht="24.75" customHeight="1">
      <c r="A13" s="3">
        <v>8</v>
      </c>
      <c r="B13" s="5" t="s">
        <v>14</v>
      </c>
      <c r="C13" s="4">
        <f>1837</f>
        <v>1837</v>
      </c>
      <c r="D13" s="1"/>
      <c r="E13" s="1"/>
    </row>
    <row r="14" spans="1:5" ht="33" customHeight="1">
      <c r="A14" s="3">
        <v>9</v>
      </c>
      <c r="B14" s="5" t="s">
        <v>15</v>
      </c>
      <c r="C14" s="4">
        <f>5579</f>
        <v>5579</v>
      </c>
      <c r="D14" s="1"/>
      <c r="E14" s="1"/>
    </row>
    <row r="15" spans="1:5" ht="18.75">
      <c r="A15" s="3">
        <v>10</v>
      </c>
      <c r="B15" s="5" t="s">
        <v>16</v>
      </c>
      <c r="C15" s="4">
        <f>3781.59</f>
        <v>3781.59</v>
      </c>
      <c r="D15" s="1"/>
      <c r="E15" s="1"/>
    </row>
    <row r="16" spans="1:5" ht="18.75">
      <c r="A16" s="3">
        <v>11</v>
      </c>
      <c r="B16" s="5" t="s">
        <v>17</v>
      </c>
      <c r="C16" s="4">
        <f>13932</f>
        <v>13932</v>
      </c>
      <c r="D16" s="1"/>
      <c r="E16" s="1"/>
    </row>
    <row r="17" spans="1:5" ht="37.5">
      <c r="A17" s="3">
        <v>12</v>
      </c>
      <c r="B17" s="5" t="s">
        <v>18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19</v>
      </c>
      <c r="C18" s="4">
        <f>14718.15</f>
        <v>14718.15</v>
      </c>
      <c r="D18" s="1"/>
      <c r="E18" s="1"/>
    </row>
    <row r="19" spans="1:5" ht="18.75">
      <c r="A19" s="3">
        <v>14</v>
      </c>
      <c r="B19" s="5" t="s">
        <v>20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21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45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22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23</v>
      </c>
      <c r="C23" s="4">
        <f>39027</f>
        <v>39027</v>
      </c>
      <c r="D23" s="1"/>
      <c r="E23" s="1"/>
    </row>
    <row r="24" spans="1:5" ht="37.5">
      <c r="A24" s="3">
        <v>19</v>
      </c>
      <c r="B24" s="5" t="s">
        <v>24</v>
      </c>
      <c r="C24" s="4">
        <f>4813</f>
        <v>4813</v>
      </c>
      <c r="D24" s="1"/>
      <c r="E24" s="1"/>
    </row>
    <row r="25" spans="1:5" ht="18.75">
      <c r="A25" s="3"/>
      <c r="B25" s="6" t="s">
        <v>25</v>
      </c>
      <c r="C25" s="6">
        <f>SUM(C6:C24)</f>
        <v>116703.09999999998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27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7</v>
      </c>
      <c r="C7" s="4">
        <f>1658.1</f>
        <v>1658.1</v>
      </c>
      <c r="D7" s="1"/>
      <c r="E7" s="1"/>
    </row>
    <row r="8" spans="1:5" ht="24.75" customHeight="1">
      <c r="A8" s="3">
        <v>3</v>
      </c>
      <c r="B8" s="5" t="s">
        <v>8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9</v>
      </c>
      <c r="C9" s="4">
        <f>113</f>
        <v>113</v>
      </c>
      <c r="D9" s="1"/>
      <c r="E9" s="1"/>
    </row>
    <row r="10" spans="1:5" ht="37.5">
      <c r="A10" s="3">
        <v>5</v>
      </c>
      <c r="B10" s="5" t="s">
        <v>10</v>
      </c>
      <c r="C10" s="4">
        <f>873.6</f>
        <v>873.6</v>
      </c>
      <c r="D10" s="1"/>
      <c r="E10" s="1"/>
    </row>
    <row r="11" spans="1:5" ht="23.25" customHeight="1">
      <c r="A11" s="3">
        <v>6</v>
      </c>
      <c r="B11" s="5" t="s">
        <v>11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13</v>
      </c>
      <c r="C12" s="4">
        <f>1837</f>
        <v>1837</v>
      </c>
      <c r="D12" s="1"/>
      <c r="E12" s="1"/>
    </row>
    <row r="13" spans="1:5" ht="24.75" customHeight="1">
      <c r="A13" s="3">
        <v>8</v>
      </c>
      <c r="B13" s="5" t="s">
        <v>14</v>
      </c>
      <c r="C13" s="4" t="s">
        <v>12</v>
      </c>
      <c r="D13" s="1"/>
      <c r="E13" s="1"/>
    </row>
    <row r="14" spans="1:5" ht="33" customHeight="1">
      <c r="A14" s="3">
        <v>9</v>
      </c>
      <c r="B14" s="5" t="s">
        <v>15</v>
      </c>
      <c r="C14" s="4">
        <f>6629</f>
        <v>6629</v>
      </c>
      <c r="D14" s="1"/>
      <c r="E14" s="1"/>
    </row>
    <row r="15" spans="1:5" ht="18.75">
      <c r="A15" s="3">
        <v>10</v>
      </c>
      <c r="B15" s="5" t="s">
        <v>16</v>
      </c>
      <c r="C15" s="4">
        <f>596.99</f>
        <v>596.99</v>
      </c>
      <c r="D15" s="1"/>
      <c r="E15" s="1"/>
    </row>
    <row r="16" spans="1:5" ht="18.75">
      <c r="A16" s="3">
        <v>11</v>
      </c>
      <c r="B16" s="5" t="s">
        <v>17</v>
      </c>
      <c r="C16" s="4">
        <f>14671</f>
        <v>14671</v>
      </c>
      <c r="D16" s="1"/>
      <c r="E16" s="1"/>
    </row>
    <row r="17" spans="1:5" ht="37.5">
      <c r="A17" s="3">
        <v>12</v>
      </c>
      <c r="B17" s="5" t="s">
        <v>18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19</v>
      </c>
      <c r="C18" s="4" t="s">
        <v>12</v>
      </c>
      <c r="D18" s="1"/>
      <c r="E18" s="1"/>
    </row>
    <row r="19" spans="1:5" ht="18.75">
      <c r="A19" s="3">
        <v>14</v>
      </c>
      <c r="B19" s="5" t="s">
        <v>20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21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45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22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23</v>
      </c>
      <c r="C23" s="4">
        <f>40831</f>
        <v>40831</v>
      </c>
      <c r="D23" s="1"/>
      <c r="E23" s="1"/>
    </row>
    <row r="24" spans="1:5" ht="37.5">
      <c r="A24" s="3">
        <v>19</v>
      </c>
      <c r="B24" s="5" t="s">
        <v>24</v>
      </c>
      <c r="C24" s="4">
        <f>5069</f>
        <v>5069</v>
      </c>
      <c r="D24" s="1"/>
      <c r="E24" s="1"/>
    </row>
    <row r="25" spans="1:5" ht="18.75">
      <c r="A25" s="3"/>
      <c r="B25" s="6" t="s">
        <v>25</v>
      </c>
      <c r="C25" s="6">
        <f>SUM(C6:C24)</f>
        <v>100482.36</v>
      </c>
      <c r="D25" s="1"/>
      <c r="E25" s="1"/>
    </row>
    <row r="26" spans="1:3" ht="12.75">
      <c r="A26" s="8"/>
      <c r="B26" s="8"/>
      <c r="C26" s="8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30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7</v>
      </c>
      <c r="C7" s="4">
        <f>477.52</f>
        <v>477.52</v>
      </c>
      <c r="D7" s="1"/>
      <c r="E7" s="1"/>
    </row>
    <row r="8" spans="1:5" ht="24.75" customHeight="1">
      <c r="A8" s="3">
        <v>3</v>
      </c>
      <c r="B8" s="5" t="s">
        <v>8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31</v>
      </c>
      <c r="C9" s="4" t="s">
        <v>12</v>
      </c>
      <c r="D9" s="1"/>
      <c r="E9" s="1"/>
    </row>
    <row r="10" spans="1:5" ht="37.5">
      <c r="A10" s="3">
        <v>5</v>
      </c>
      <c r="B10" s="5" t="s">
        <v>10</v>
      </c>
      <c r="C10" s="4">
        <f>208</f>
        <v>208</v>
      </c>
      <c r="D10" s="1"/>
      <c r="E10" s="1"/>
    </row>
    <row r="11" spans="1:5" ht="23.25" customHeight="1">
      <c r="A11" s="3">
        <v>6</v>
      </c>
      <c r="B11" s="5" t="s">
        <v>11</v>
      </c>
      <c r="C11" s="4" t="s">
        <v>12</v>
      </c>
      <c r="D11" s="1"/>
      <c r="E11" s="1"/>
    </row>
    <row r="12" spans="1:5" ht="24.75" customHeight="1">
      <c r="A12" s="3">
        <v>7</v>
      </c>
      <c r="B12" s="5" t="s">
        <v>13</v>
      </c>
      <c r="C12" s="4" t="s">
        <v>12</v>
      </c>
      <c r="D12" s="1"/>
      <c r="E12" s="1"/>
    </row>
    <row r="13" spans="1:5" ht="24.75" customHeight="1">
      <c r="A13" s="3">
        <v>8</v>
      </c>
      <c r="B13" s="5" t="s">
        <v>14</v>
      </c>
      <c r="C13" s="4" t="s">
        <v>12</v>
      </c>
      <c r="D13" s="1"/>
      <c r="E13" s="1"/>
    </row>
    <row r="14" spans="1:5" ht="33" customHeight="1">
      <c r="A14" s="3">
        <v>9</v>
      </c>
      <c r="B14" s="5" t="s">
        <v>15</v>
      </c>
      <c r="C14" s="4" t="s">
        <v>12</v>
      </c>
      <c r="D14" s="1"/>
      <c r="E14" s="1"/>
    </row>
    <row r="15" spans="1:5" ht="18.75">
      <c r="A15" s="3">
        <v>10</v>
      </c>
      <c r="B15" s="5" t="s">
        <v>16</v>
      </c>
      <c r="C15" s="4">
        <f>24.87</f>
        <v>24.87</v>
      </c>
      <c r="D15" s="1"/>
      <c r="E15" s="1"/>
    </row>
    <row r="16" spans="1:5" ht="18.75">
      <c r="A16" s="3">
        <v>11</v>
      </c>
      <c r="B16" s="5" t="s">
        <v>17</v>
      </c>
      <c r="C16" s="4">
        <f>3876</f>
        <v>3876</v>
      </c>
      <c r="D16" s="1"/>
      <c r="E16" s="1"/>
    </row>
    <row r="17" spans="1:5" ht="37.5">
      <c r="A17" s="3">
        <v>12</v>
      </c>
      <c r="B17" s="5" t="s">
        <v>18</v>
      </c>
      <c r="C17" s="4">
        <f>1317.5</f>
        <v>1317.5</v>
      </c>
      <c r="D17" s="1"/>
      <c r="E17" s="1"/>
    </row>
    <row r="18" spans="1:5" ht="37.5">
      <c r="A18" s="3">
        <v>13</v>
      </c>
      <c r="B18" s="5" t="s">
        <v>19</v>
      </c>
      <c r="C18" s="4" t="s">
        <v>12</v>
      </c>
      <c r="D18" s="1"/>
      <c r="E18" s="1"/>
    </row>
    <row r="19" spans="1:5" ht="18.75">
      <c r="A19" s="3">
        <v>14</v>
      </c>
      <c r="B19" s="5" t="s">
        <v>20</v>
      </c>
      <c r="C19" s="4">
        <f>1702.8</f>
        <v>1702.8</v>
      </c>
      <c r="D19" s="1"/>
      <c r="E19" s="1"/>
    </row>
    <row r="20" spans="1:5" ht="18.75">
      <c r="A20" s="3">
        <v>15</v>
      </c>
      <c r="B20" s="5" t="s">
        <v>21</v>
      </c>
      <c r="C20" s="4">
        <f>667.36</f>
        <v>667.36</v>
      </c>
      <c r="D20" s="1"/>
      <c r="E20" s="1"/>
    </row>
    <row r="21" spans="1:5" ht="18.75">
      <c r="A21" s="3">
        <v>16</v>
      </c>
      <c r="B21" s="5" t="s">
        <v>45</v>
      </c>
      <c r="C21" s="4">
        <f>667.36</f>
        <v>667.36</v>
      </c>
      <c r="D21" s="1"/>
      <c r="E21" s="1"/>
    </row>
    <row r="22" spans="1:5" ht="18.75">
      <c r="A22" s="3">
        <v>17</v>
      </c>
      <c r="B22" s="5" t="s">
        <v>22</v>
      </c>
      <c r="C22" s="4">
        <f>667.36</f>
        <v>667.36</v>
      </c>
      <c r="D22" s="1"/>
      <c r="E22" s="1"/>
    </row>
    <row r="23" spans="1:5" ht="18.75">
      <c r="A23" s="3">
        <v>18</v>
      </c>
      <c r="B23" s="5" t="s">
        <v>23</v>
      </c>
      <c r="C23" s="4">
        <f>10786</f>
        <v>10786</v>
      </c>
      <c r="D23" s="1"/>
      <c r="E23" s="1"/>
    </row>
    <row r="24" spans="1:5" ht="37.5">
      <c r="A24" s="3">
        <v>19</v>
      </c>
      <c r="B24" s="5" t="s">
        <v>24</v>
      </c>
      <c r="C24" s="4">
        <f>1339</f>
        <v>1339</v>
      </c>
      <c r="D24" s="1"/>
      <c r="E24" s="1"/>
    </row>
    <row r="25" spans="1:5" ht="18.75">
      <c r="A25" s="3"/>
      <c r="B25" s="6" t="s">
        <v>25</v>
      </c>
      <c r="C25" s="6">
        <f>SUM(C6:C24)</f>
        <v>25303.57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30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7</v>
      </c>
      <c r="C7" s="4">
        <f>544.51</f>
        <v>544.51</v>
      </c>
      <c r="D7" s="1"/>
      <c r="E7" s="1"/>
    </row>
    <row r="8" spans="1:5" ht="24.75" customHeight="1">
      <c r="A8" s="3">
        <v>3</v>
      </c>
      <c r="B8" s="5" t="s">
        <v>8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31</v>
      </c>
      <c r="C9" s="4" t="s">
        <v>12</v>
      </c>
      <c r="D9" s="1"/>
      <c r="E9" s="1"/>
    </row>
    <row r="10" spans="1:5" ht="37.5">
      <c r="A10" s="3">
        <v>5</v>
      </c>
      <c r="B10" s="5" t="s">
        <v>10</v>
      </c>
      <c r="C10" s="4">
        <f>208</f>
        <v>208</v>
      </c>
      <c r="D10" s="1"/>
      <c r="E10" s="1"/>
    </row>
    <row r="11" spans="1:5" ht="23.25" customHeight="1">
      <c r="A11" s="3">
        <v>6</v>
      </c>
      <c r="B11" s="5" t="s">
        <v>11</v>
      </c>
      <c r="C11" s="4" t="s">
        <v>12</v>
      </c>
      <c r="D11" s="1"/>
      <c r="E11" s="1"/>
    </row>
    <row r="12" spans="1:5" ht="24.75" customHeight="1">
      <c r="A12" s="3">
        <v>7</v>
      </c>
      <c r="B12" s="5" t="s">
        <v>13</v>
      </c>
      <c r="C12" s="4" t="s">
        <v>12</v>
      </c>
      <c r="D12" s="1"/>
      <c r="E12" s="1"/>
    </row>
    <row r="13" spans="1:5" ht="24.75" customHeight="1">
      <c r="A13" s="3">
        <v>8</v>
      </c>
      <c r="B13" s="5" t="s">
        <v>14</v>
      </c>
      <c r="C13" s="4" t="s">
        <v>12</v>
      </c>
      <c r="D13" s="1"/>
      <c r="E13" s="1"/>
    </row>
    <row r="14" spans="1:5" ht="33" customHeight="1">
      <c r="A14" s="3">
        <v>9</v>
      </c>
      <c r="B14" s="5" t="s">
        <v>15</v>
      </c>
      <c r="C14" s="4" t="s">
        <v>12</v>
      </c>
      <c r="D14" s="1"/>
      <c r="E14" s="1"/>
    </row>
    <row r="15" spans="1:5" ht="18.75">
      <c r="A15" s="3">
        <v>10</v>
      </c>
      <c r="B15" s="5" t="s">
        <v>16</v>
      </c>
      <c r="C15" s="4" t="s">
        <v>12</v>
      </c>
      <c r="D15" s="1"/>
      <c r="E15" s="1"/>
    </row>
    <row r="16" spans="1:5" ht="18.75">
      <c r="A16" s="3">
        <v>11</v>
      </c>
      <c r="B16" s="5" t="s">
        <v>17</v>
      </c>
      <c r="C16" s="4">
        <f>4182</f>
        <v>4182</v>
      </c>
      <c r="D16" s="1"/>
      <c r="E16" s="1"/>
    </row>
    <row r="17" spans="1:5" ht="37.5">
      <c r="A17" s="3">
        <v>12</v>
      </c>
      <c r="B17" s="5" t="s">
        <v>18</v>
      </c>
      <c r="C17" s="4">
        <f>1317.5</f>
        <v>1317.5</v>
      </c>
      <c r="D17" s="1"/>
      <c r="E17" s="1"/>
    </row>
    <row r="18" spans="1:5" ht="37.5">
      <c r="A18" s="3">
        <v>13</v>
      </c>
      <c r="B18" s="5" t="s">
        <v>19</v>
      </c>
      <c r="C18" s="4" t="s">
        <v>12</v>
      </c>
      <c r="D18" s="1"/>
      <c r="E18" s="1"/>
    </row>
    <row r="19" spans="1:5" ht="18.75">
      <c r="A19" s="3">
        <v>14</v>
      </c>
      <c r="B19" s="5" t="s">
        <v>20</v>
      </c>
      <c r="C19" s="4">
        <f>1702.8</f>
        <v>1702.8</v>
      </c>
      <c r="D19" s="1"/>
      <c r="E19" s="1"/>
    </row>
    <row r="20" spans="1:5" ht="18.75">
      <c r="A20" s="3">
        <v>15</v>
      </c>
      <c r="B20" s="5" t="s">
        <v>21</v>
      </c>
      <c r="C20" s="4">
        <f>667.36</f>
        <v>667.36</v>
      </c>
      <c r="D20" s="1"/>
      <c r="E20" s="1"/>
    </row>
    <row r="21" spans="1:5" ht="18.75">
      <c r="A21" s="3">
        <v>16</v>
      </c>
      <c r="B21" s="5" t="s">
        <v>45</v>
      </c>
      <c r="C21" s="4">
        <f>667.36</f>
        <v>667.36</v>
      </c>
      <c r="D21" s="1"/>
      <c r="E21" s="1"/>
    </row>
    <row r="22" spans="1:5" ht="18.75">
      <c r="A22" s="3">
        <v>17</v>
      </c>
      <c r="B22" s="5" t="s">
        <v>22</v>
      </c>
      <c r="C22" s="4">
        <f>667.36</f>
        <v>667.36</v>
      </c>
      <c r="D22" s="1"/>
      <c r="E22" s="1"/>
    </row>
    <row r="23" spans="1:5" ht="18.75">
      <c r="A23" s="3">
        <v>18</v>
      </c>
      <c r="B23" s="5" t="s">
        <v>23</v>
      </c>
      <c r="C23" s="4">
        <f>11644</f>
        <v>11644</v>
      </c>
      <c r="D23" s="1"/>
      <c r="E23" s="1"/>
    </row>
    <row r="24" spans="1:5" ht="37.5">
      <c r="A24" s="3">
        <v>19</v>
      </c>
      <c r="B24" s="5" t="s">
        <v>24</v>
      </c>
      <c r="C24" s="4">
        <f>1445</f>
        <v>1445</v>
      </c>
      <c r="D24" s="1"/>
      <c r="E24" s="1"/>
    </row>
    <row r="25" spans="1:5" ht="18.75">
      <c r="A25" s="3"/>
      <c r="B25" s="6" t="s">
        <v>25</v>
      </c>
      <c r="C25" s="6">
        <f>SUM(C6:C24)</f>
        <v>26615.690000000002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35</v>
      </c>
      <c r="C6" s="4" t="s">
        <v>12</v>
      </c>
      <c r="D6" s="1"/>
      <c r="E6" s="1"/>
    </row>
    <row r="7" spans="1:5" ht="33.75" customHeight="1">
      <c r="A7" s="3">
        <v>2</v>
      </c>
      <c r="B7" s="5" t="s">
        <v>7</v>
      </c>
      <c r="C7" s="4" t="s">
        <v>12</v>
      </c>
      <c r="D7" s="1"/>
      <c r="E7" s="1"/>
    </row>
    <row r="8" spans="1:5" ht="24.75" customHeight="1">
      <c r="A8" s="3">
        <v>3</v>
      </c>
      <c r="B8" s="5" t="s">
        <v>8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9</v>
      </c>
      <c r="C9" s="4">
        <f>113</f>
        <v>113</v>
      </c>
      <c r="D9" s="1"/>
      <c r="E9" s="1"/>
    </row>
    <row r="10" spans="1:5" ht="37.5">
      <c r="A10" s="3">
        <v>5</v>
      </c>
      <c r="B10" s="5" t="s">
        <v>10</v>
      </c>
      <c r="C10" s="4">
        <f>416</f>
        <v>416</v>
      </c>
      <c r="D10" s="1"/>
      <c r="E10" s="1"/>
    </row>
    <row r="11" spans="1:5" ht="23.25" customHeight="1">
      <c r="A11" s="3">
        <v>6</v>
      </c>
      <c r="B11" s="5" t="s">
        <v>11</v>
      </c>
      <c r="C11" s="4" t="s">
        <v>12</v>
      </c>
      <c r="D11" s="1"/>
      <c r="E11" s="1"/>
    </row>
    <row r="12" spans="1:5" ht="24.75" customHeight="1">
      <c r="A12" s="3">
        <v>7</v>
      </c>
      <c r="B12" s="5" t="s">
        <v>13</v>
      </c>
      <c r="C12" s="4">
        <f>636</f>
        <v>636</v>
      </c>
      <c r="D12" s="1"/>
      <c r="E12" s="1"/>
    </row>
    <row r="13" spans="1:5" ht="24.75" customHeight="1">
      <c r="A13" s="3">
        <v>8</v>
      </c>
      <c r="B13" s="5" t="s">
        <v>14</v>
      </c>
      <c r="C13" s="4">
        <f>586</f>
        <v>586</v>
      </c>
      <c r="D13" s="1"/>
      <c r="E13" s="1"/>
    </row>
    <row r="14" spans="1:5" ht="33" customHeight="1">
      <c r="A14" s="3">
        <v>9</v>
      </c>
      <c r="B14" s="5" t="s">
        <v>15</v>
      </c>
      <c r="C14" s="4">
        <f>1104</f>
        <v>1104</v>
      </c>
      <c r="D14" s="1"/>
      <c r="E14" s="1"/>
    </row>
    <row r="15" spans="1:5" ht="18.75">
      <c r="A15" s="3">
        <v>10</v>
      </c>
      <c r="B15" s="5" t="s">
        <v>16</v>
      </c>
      <c r="C15" s="4">
        <f>10326.47</f>
        <v>10326.47</v>
      </c>
      <c r="D15" s="1"/>
      <c r="E15" s="1"/>
    </row>
    <row r="16" spans="1:5" ht="18.75">
      <c r="A16" s="3">
        <v>11</v>
      </c>
      <c r="B16" s="5" t="s">
        <v>17</v>
      </c>
      <c r="C16" s="4">
        <f>4760</f>
        <v>4760</v>
      </c>
      <c r="D16" s="1"/>
      <c r="E16" s="1"/>
    </row>
    <row r="17" spans="1:5" ht="37.5">
      <c r="A17" s="3">
        <v>12</v>
      </c>
      <c r="B17" s="5" t="s">
        <v>18</v>
      </c>
      <c r="C17" s="4">
        <f>1976.33</f>
        <v>1976.33</v>
      </c>
      <c r="D17" s="1"/>
      <c r="E17" s="1"/>
    </row>
    <row r="18" spans="1:5" ht="37.5">
      <c r="A18" s="3">
        <v>13</v>
      </c>
      <c r="B18" s="5" t="s">
        <v>19</v>
      </c>
      <c r="C18" s="4" t="s">
        <v>12</v>
      </c>
      <c r="D18" s="1"/>
      <c r="E18" s="1"/>
    </row>
    <row r="19" spans="1:5" ht="18.75">
      <c r="A19" s="3">
        <v>14</v>
      </c>
      <c r="B19" s="5" t="s">
        <v>20</v>
      </c>
      <c r="C19" s="4">
        <f>1702.8</f>
        <v>1702.8</v>
      </c>
      <c r="D19" s="1"/>
      <c r="E19" s="1"/>
    </row>
    <row r="20" spans="1:5" ht="18.75">
      <c r="A20" s="3">
        <v>15</v>
      </c>
      <c r="B20" s="5" t="s">
        <v>21</v>
      </c>
      <c r="C20" s="4">
        <f>667.36</f>
        <v>667.36</v>
      </c>
      <c r="D20" s="1"/>
      <c r="E20" s="1"/>
    </row>
    <row r="21" spans="1:5" ht="18.75">
      <c r="A21" s="3">
        <v>16</v>
      </c>
      <c r="B21" s="5" t="s">
        <v>45</v>
      </c>
      <c r="C21" s="4">
        <f>667.36</f>
        <v>667.36</v>
      </c>
      <c r="D21" s="1"/>
      <c r="E21" s="1"/>
    </row>
    <row r="22" spans="1:5" ht="18.75">
      <c r="A22" s="3">
        <v>17</v>
      </c>
      <c r="B22" s="5" t="s">
        <v>22</v>
      </c>
      <c r="C22" s="4" t="s">
        <v>12</v>
      </c>
      <c r="D22" s="1"/>
      <c r="E22" s="1"/>
    </row>
    <row r="23" spans="1:5" ht="18.75">
      <c r="A23" s="3">
        <v>18</v>
      </c>
      <c r="B23" s="5" t="s">
        <v>23</v>
      </c>
      <c r="C23" s="4">
        <f>13247</f>
        <v>13247</v>
      </c>
      <c r="D23" s="1"/>
      <c r="E23" s="1"/>
    </row>
    <row r="24" spans="1:5" ht="37.5">
      <c r="A24" s="3">
        <v>19</v>
      </c>
      <c r="B24" s="5" t="s">
        <v>24</v>
      </c>
      <c r="C24" s="4">
        <f>1647</f>
        <v>1647</v>
      </c>
      <c r="D24" s="1"/>
      <c r="E24" s="1"/>
    </row>
    <row r="25" spans="1:5" ht="18.75">
      <c r="A25" s="3"/>
      <c r="B25" s="6" t="s">
        <v>25</v>
      </c>
      <c r="C25" s="6">
        <f>SUM(C6:C24)</f>
        <v>39283.32000000001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27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7</v>
      </c>
      <c r="C7" s="4">
        <f>1613.38</f>
        <v>1613.38</v>
      </c>
      <c r="D7" s="1"/>
      <c r="E7" s="1"/>
    </row>
    <row r="8" spans="1:5" ht="24.75" customHeight="1">
      <c r="A8" s="3">
        <v>3</v>
      </c>
      <c r="B8" s="5" t="s">
        <v>8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9</v>
      </c>
      <c r="C9" s="4">
        <f>226</f>
        <v>226</v>
      </c>
      <c r="D9" s="1"/>
      <c r="E9" s="1"/>
    </row>
    <row r="10" spans="1:5" ht="37.5">
      <c r="A10" s="3">
        <v>5</v>
      </c>
      <c r="B10" s="5" t="s">
        <v>10</v>
      </c>
      <c r="C10" s="4">
        <f>915.2</f>
        <v>915.2</v>
      </c>
      <c r="D10" s="1"/>
      <c r="E10" s="1"/>
    </row>
    <row r="11" spans="1:5" ht="23.25" customHeight="1">
      <c r="A11" s="3">
        <v>6</v>
      </c>
      <c r="B11" s="5" t="s">
        <v>11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13</v>
      </c>
      <c r="C12" s="4">
        <f>1447</f>
        <v>1447</v>
      </c>
      <c r="D12" s="1"/>
      <c r="E12" s="1"/>
    </row>
    <row r="13" spans="1:5" ht="24.75" customHeight="1">
      <c r="A13" s="3">
        <v>8</v>
      </c>
      <c r="B13" s="5" t="s">
        <v>14</v>
      </c>
      <c r="C13" s="4">
        <f>3551</f>
        <v>3551</v>
      </c>
      <c r="D13" s="1"/>
      <c r="E13" s="1"/>
    </row>
    <row r="14" spans="1:5" ht="33" customHeight="1">
      <c r="A14" s="3">
        <v>9</v>
      </c>
      <c r="B14" s="5" t="s">
        <v>15</v>
      </c>
      <c r="C14" s="4">
        <f>8161</f>
        <v>8161</v>
      </c>
      <c r="D14" s="1"/>
      <c r="E14" s="1"/>
    </row>
    <row r="15" spans="1:5" ht="33" customHeight="1">
      <c r="A15" s="3">
        <v>10</v>
      </c>
      <c r="B15" s="5" t="s">
        <v>36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16</v>
      </c>
      <c r="C16" s="4">
        <f>1705.83</f>
        <v>1705.83</v>
      </c>
      <c r="D16" s="1"/>
      <c r="E16" s="1"/>
    </row>
    <row r="17" spans="1:5" ht="18.75">
      <c r="A17" s="3">
        <v>12</v>
      </c>
      <c r="B17" s="5" t="s">
        <v>17</v>
      </c>
      <c r="C17" s="4">
        <f>14904</f>
        <v>14904</v>
      </c>
      <c r="D17" s="1"/>
      <c r="E17" s="1"/>
    </row>
    <row r="18" spans="1:5" ht="37.5">
      <c r="A18" s="3">
        <v>13</v>
      </c>
      <c r="B18" s="5" t="s">
        <v>18</v>
      </c>
      <c r="C18" s="4">
        <f>4446.56</f>
        <v>4446.56</v>
      </c>
      <c r="D18" s="1"/>
      <c r="E18" s="1"/>
    </row>
    <row r="19" spans="1:5" ht="37.5">
      <c r="A19" s="3">
        <v>14</v>
      </c>
      <c r="B19" s="5" t="s">
        <v>19</v>
      </c>
      <c r="C19" s="4" t="s">
        <v>12</v>
      </c>
      <c r="D19" s="1"/>
      <c r="E19" s="1"/>
    </row>
    <row r="20" spans="1:5" ht="18.75">
      <c r="A20" s="3">
        <v>15</v>
      </c>
      <c r="B20" s="5" t="s">
        <v>20</v>
      </c>
      <c r="C20" s="4">
        <f>6811.18</f>
        <v>6811.18</v>
      </c>
      <c r="D20" s="1"/>
      <c r="E20" s="1"/>
    </row>
    <row r="21" spans="1:5" ht="18.75">
      <c r="A21" s="3">
        <v>16</v>
      </c>
      <c r="B21" s="5" t="s">
        <v>21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45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22</v>
      </c>
      <c r="C23" s="4">
        <f>2669.43</f>
        <v>2669.43</v>
      </c>
      <c r="D23" s="1"/>
      <c r="E23" s="1"/>
    </row>
    <row r="24" spans="1:5" ht="18.75">
      <c r="A24" s="3">
        <v>19</v>
      </c>
      <c r="B24" s="5" t="s">
        <v>23</v>
      </c>
      <c r="C24" s="4">
        <f>41481</f>
        <v>41481</v>
      </c>
      <c r="D24" s="1"/>
      <c r="E24" s="1"/>
    </row>
    <row r="25" spans="1:5" ht="37.5">
      <c r="A25" s="3">
        <v>20</v>
      </c>
      <c r="B25" s="5" t="s">
        <v>24</v>
      </c>
      <c r="C25" s="4">
        <f>5149</f>
        <v>5149</v>
      </c>
      <c r="D25" s="1"/>
      <c r="E25" s="1"/>
    </row>
    <row r="26" spans="1:5" ht="18.75">
      <c r="A26" s="3"/>
      <c r="B26" s="6" t="s">
        <v>25</v>
      </c>
      <c r="C26" s="6">
        <f>SUM(C6:C25)</f>
        <v>107957.08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27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7</v>
      </c>
      <c r="C7" s="4">
        <f>1576.62</f>
        <v>1576.62</v>
      </c>
      <c r="D7" s="1"/>
      <c r="E7" s="1"/>
    </row>
    <row r="8" spans="1:5" ht="24.75" customHeight="1">
      <c r="A8" s="3">
        <v>3</v>
      </c>
      <c r="B8" s="5" t="s">
        <v>8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9</v>
      </c>
      <c r="C9" s="4">
        <f>113</f>
        <v>113</v>
      </c>
      <c r="D9" s="1"/>
      <c r="E9" s="1"/>
    </row>
    <row r="10" spans="1:5" ht="37.5">
      <c r="A10" s="3">
        <v>5</v>
      </c>
      <c r="B10" s="5" t="s">
        <v>10</v>
      </c>
      <c r="C10" s="4">
        <f>915.2</f>
        <v>915.2</v>
      </c>
      <c r="D10" s="1"/>
      <c r="E10" s="1"/>
    </row>
    <row r="11" spans="1:5" ht="23.25" customHeight="1">
      <c r="A11" s="3">
        <v>6</v>
      </c>
      <c r="B11" s="5" t="s">
        <v>11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13</v>
      </c>
      <c r="C12" s="4" t="s">
        <v>12</v>
      </c>
      <c r="D12" s="1"/>
      <c r="E12" s="1"/>
    </row>
    <row r="13" spans="1:5" ht="24.75" customHeight="1">
      <c r="A13" s="3">
        <v>8</v>
      </c>
      <c r="B13" s="5" t="s">
        <v>14</v>
      </c>
      <c r="C13" s="4">
        <f>1752</f>
        <v>1752</v>
      </c>
      <c r="D13" s="1"/>
      <c r="E13" s="1"/>
    </row>
    <row r="14" spans="1:5" ht="33" customHeight="1">
      <c r="A14" s="3">
        <v>9</v>
      </c>
      <c r="B14" s="5" t="s">
        <v>15</v>
      </c>
      <c r="C14" s="4">
        <f>8449</f>
        <v>8449</v>
      </c>
      <c r="D14" s="1"/>
      <c r="E14" s="1"/>
    </row>
    <row r="15" spans="1:5" ht="18.75">
      <c r="A15" s="3">
        <v>10</v>
      </c>
      <c r="B15" s="5" t="s">
        <v>16</v>
      </c>
      <c r="C15" s="4">
        <f>5007.26</f>
        <v>5007.26</v>
      </c>
      <c r="D15" s="1"/>
      <c r="E15" s="1"/>
    </row>
    <row r="16" spans="1:5" ht="18.75">
      <c r="A16" s="3">
        <v>11</v>
      </c>
      <c r="B16" s="5" t="s">
        <v>17</v>
      </c>
      <c r="C16" s="4">
        <f>14597</f>
        <v>14597</v>
      </c>
      <c r="D16" s="1"/>
      <c r="E16" s="1"/>
    </row>
    <row r="17" spans="1:5" ht="37.5">
      <c r="A17" s="3">
        <v>12</v>
      </c>
      <c r="B17" s="5" t="s">
        <v>18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19</v>
      </c>
      <c r="C18" s="4" t="s">
        <v>12</v>
      </c>
      <c r="D18" s="1"/>
      <c r="E18" s="1"/>
    </row>
    <row r="19" spans="1:5" ht="18.75">
      <c r="A19" s="3">
        <v>14</v>
      </c>
      <c r="B19" s="5" t="s">
        <v>20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21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45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22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23</v>
      </c>
      <c r="C23" s="4">
        <f>40626</f>
        <v>40626</v>
      </c>
      <c r="D23" s="1"/>
      <c r="E23" s="1"/>
    </row>
    <row r="24" spans="1:5" ht="37.5">
      <c r="A24" s="3">
        <v>19</v>
      </c>
      <c r="B24" s="5" t="s">
        <v>24</v>
      </c>
      <c r="C24" s="4">
        <f>5043</f>
        <v>5043</v>
      </c>
      <c r="D24" s="1"/>
      <c r="E24" s="1"/>
    </row>
    <row r="25" spans="1:5" ht="18.75">
      <c r="A25" s="3"/>
      <c r="B25" s="6" t="s">
        <v>25</v>
      </c>
      <c r="C25" s="6">
        <f>SUM(C6:C24)</f>
        <v>106282.75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7" sqref="C7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3</v>
      </c>
      <c r="B5" s="2" t="s">
        <v>4</v>
      </c>
      <c r="C5" s="2" t="s">
        <v>5</v>
      </c>
      <c r="D5" s="1"/>
      <c r="E5" s="1"/>
    </row>
    <row r="6" spans="1:5" ht="18.75">
      <c r="A6" s="3">
        <v>1</v>
      </c>
      <c r="B6" s="3" t="s">
        <v>27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7</v>
      </c>
      <c r="C7" s="4">
        <f>1586.29</f>
        <v>1586.29</v>
      </c>
      <c r="D7" s="1"/>
      <c r="E7" s="1"/>
    </row>
    <row r="8" spans="1:5" ht="24.75" customHeight="1">
      <c r="A8" s="3">
        <v>3</v>
      </c>
      <c r="B8" s="5" t="s">
        <v>8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31</v>
      </c>
      <c r="C9" s="4" t="s">
        <v>12</v>
      </c>
      <c r="D9" s="1"/>
      <c r="E9" s="1"/>
    </row>
    <row r="10" spans="1:5" ht="37.5">
      <c r="A10" s="3">
        <v>5</v>
      </c>
      <c r="B10" s="5" t="s">
        <v>10</v>
      </c>
      <c r="C10" s="4">
        <f>915.2</f>
        <v>915.2</v>
      </c>
      <c r="D10" s="1"/>
      <c r="E10" s="1"/>
    </row>
    <row r="11" spans="1:5" ht="23.25" customHeight="1">
      <c r="A11" s="3">
        <v>6</v>
      </c>
      <c r="B11" s="5" t="s">
        <v>11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13</v>
      </c>
      <c r="C12" s="4">
        <f>254</f>
        <v>254</v>
      </c>
      <c r="D12" s="1"/>
      <c r="E12" s="1"/>
    </row>
    <row r="13" spans="1:5" ht="24.75" customHeight="1">
      <c r="A13" s="3">
        <v>8</v>
      </c>
      <c r="B13" s="5" t="s">
        <v>14</v>
      </c>
      <c r="C13" s="4">
        <f>7602</f>
        <v>7602</v>
      </c>
      <c r="D13" s="1"/>
      <c r="E13" s="1"/>
    </row>
    <row r="14" spans="1:5" ht="33" customHeight="1">
      <c r="A14" s="3">
        <v>9</v>
      </c>
      <c r="B14" s="5" t="s">
        <v>15</v>
      </c>
      <c r="C14" s="4">
        <f>8856</f>
        <v>8856</v>
      </c>
      <c r="D14" s="1"/>
      <c r="E14" s="1"/>
    </row>
    <row r="15" spans="1:5" ht="18.75">
      <c r="A15" s="3">
        <v>10</v>
      </c>
      <c r="B15" s="5" t="s">
        <v>16</v>
      </c>
      <c r="C15" s="4">
        <f>1349.24</f>
        <v>1349.24</v>
      </c>
      <c r="D15" s="1"/>
      <c r="E15" s="1"/>
    </row>
    <row r="16" spans="1:5" ht="18.75">
      <c r="A16" s="3">
        <v>11</v>
      </c>
      <c r="B16" s="5" t="s">
        <v>17</v>
      </c>
      <c r="C16" s="4">
        <f>14821</f>
        <v>14821</v>
      </c>
      <c r="D16" s="1"/>
      <c r="E16" s="1"/>
    </row>
    <row r="17" spans="1:5" ht="37.5">
      <c r="A17" s="3">
        <v>12</v>
      </c>
      <c r="B17" s="5" t="s">
        <v>18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19</v>
      </c>
      <c r="C18" s="4" t="s">
        <v>12</v>
      </c>
      <c r="D18" s="1"/>
      <c r="E18" s="1"/>
    </row>
    <row r="19" spans="1:5" ht="18.75">
      <c r="A19" s="3">
        <v>14</v>
      </c>
      <c r="B19" s="5" t="s">
        <v>20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21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45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22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23</v>
      </c>
      <c r="C23" s="4">
        <f>41249</f>
        <v>41249</v>
      </c>
      <c r="D23" s="1"/>
      <c r="E23" s="1"/>
    </row>
    <row r="24" spans="1:5" ht="37.5">
      <c r="A24" s="3">
        <v>19</v>
      </c>
      <c r="B24" s="5" t="s">
        <v>24</v>
      </c>
      <c r="C24" s="4">
        <f>5120</f>
        <v>5120</v>
      </c>
      <c r="D24" s="1"/>
      <c r="E24" s="1"/>
    </row>
    <row r="25" spans="1:5" ht="18.75">
      <c r="A25" s="3"/>
      <c r="B25" s="6" t="s">
        <v>25</v>
      </c>
      <c r="C25" s="6">
        <f>SUM(C6:C24)</f>
        <v>109956.4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Пользователь3</cp:lastModifiedBy>
  <cp:lastPrinted>2012-03-20T06:32:12Z</cp:lastPrinted>
  <dcterms:modified xsi:type="dcterms:W3CDTF">2012-03-20T07:14:10Z</dcterms:modified>
  <cp:category/>
  <cp:version/>
  <cp:contentType/>
  <cp:contentStatus/>
</cp:coreProperties>
</file>